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476" windowHeight="4332" activeTab="2"/>
  </bookViews>
  <sheets>
    <sheet name="96年至104年用水統計表" sheetId="1" r:id="rId1"/>
    <sheet name="96年至104年用電統計表" sheetId="2" r:id="rId2"/>
    <sheet name="96至104年度用油統計表" sheetId="3" r:id="rId3"/>
  </sheets>
  <definedNames/>
  <calcPr fullCalcOnLoad="1"/>
</workbook>
</file>

<file path=xl/sharedStrings.xml><?xml version="1.0" encoding="utf-8"?>
<sst xmlns="http://schemas.openxmlformats.org/spreadsheetml/2006/main" count="271" uniqueCount="137">
  <si>
    <t>98年度(度)</t>
  </si>
  <si>
    <t>月份</t>
  </si>
  <si>
    <t xml:space="preserve">      97年</t>
  </si>
  <si>
    <t xml:space="preserve">      98年</t>
  </si>
  <si>
    <t xml:space="preserve">      99年</t>
  </si>
  <si>
    <r>
      <t>總</t>
    </r>
    <r>
      <rPr>
        <sz val="12"/>
        <rFont val="新細明體"/>
        <family val="1"/>
      </rPr>
      <t xml:space="preserve"> 計</t>
    </r>
  </si>
  <si>
    <t>98年度</t>
  </si>
  <si>
    <t>99年度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</si>
  <si>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</si>
  <si>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</si>
  <si>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</si>
  <si>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</si>
  <si>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</si>
  <si>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</si>
  <si>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</si>
  <si>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</si>
  <si>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</si>
  <si>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</si>
  <si>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</si>
  <si>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</si>
  <si>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 xml:space="preserve">      100年</t>
  </si>
  <si>
    <t>100年度</t>
  </si>
  <si>
    <t>100年度(度)</t>
  </si>
  <si>
    <t>100年度(元)</t>
  </si>
  <si>
    <t>98年</t>
  </si>
  <si>
    <t>99年</t>
  </si>
  <si>
    <t>100年</t>
  </si>
  <si>
    <t xml:space="preserve">      101年人數：</t>
  </si>
  <si>
    <t>101年</t>
  </si>
  <si>
    <t>總計</t>
  </si>
  <si>
    <t>附註：</t>
  </si>
  <si>
    <t>1月份</t>
  </si>
  <si>
    <t>用油成長一</t>
  </si>
  <si>
    <t>用油成長二</t>
  </si>
  <si>
    <t>一、用油成長一 ：當年－前1年 /前1年×100％</t>
  </si>
  <si>
    <t>96年</t>
  </si>
  <si>
    <t>102年</t>
  </si>
  <si>
    <t>103年</t>
  </si>
  <si>
    <t>102年度</t>
  </si>
  <si>
    <t>103年度</t>
  </si>
  <si>
    <t>102年度(度)</t>
  </si>
  <si>
    <t>102年度(元)</t>
  </si>
  <si>
    <t>103年度(度)</t>
  </si>
  <si>
    <t>103年度(元)</t>
  </si>
  <si>
    <t>總計</t>
  </si>
  <si>
    <t>二、單位面積度數值＝度/㎡/年</t>
  </si>
  <si>
    <t xml:space="preserve">      102年人數：</t>
  </si>
  <si>
    <r>
      <t xml:space="preserve">      102年</t>
    </r>
  </si>
  <si>
    <r>
      <t xml:space="preserve">      103年</t>
    </r>
  </si>
  <si>
    <t xml:space="preserve">      103年人數：</t>
  </si>
  <si>
    <t>96年</t>
  </si>
  <si>
    <t>97年</t>
  </si>
  <si>
    <r>
      <t xml:space="preserve">  </t>
    </r>
    <r>
      <rPr>
        <sz val="12"/>
        <rFont val="新細明體"/>
        <family val="1"/>
      </rPr>
      <t xml:space="preserve">               </t>
    </r>
    <r>
      <rPr>
        <sz val="12"/>
        <rFont val="新細明體"/>
        <family val="1"/>
      </rPr>
      <t>年度</t>
    </r>
  </si>
  <si>
    <t>96年度</t>
  </si>
  <si>
    <t>97年度</t>
  </si>
  <si>
    <t>101年度</t>
  </si>
  <si>
    <t>104年度</t>
  </si>
  <si>
    <t>96年度(度)</t>
  </si>
  <si>
    <t>96年度(元)</t>
  </si>
  <si>
    <t>97年度(度)</t>
  </si>
  <si>
    <t>97年度(元)</t>
  </si>
  <si>
    <t>98年度(元)</t>
  </si>
  <si>
    <t>99年度(度)</t>
  </si>
  <si>
    <t>99年度(元)</t>
  </si>
  <si>
    <t>101年度(度)</t>
  </si>
  <si>
    <t>101年度(元)</t>
  </si>
  <si>
    <t>104年度(度)</t>
  </si>
  <si>
    <t>104年度(元)</t>
  </si>
  <si>
    <t>1月份</t>
  </si>
  <si>
    <t>總計</t>
  </si>
  <si>
    <t>用水成長一</t>
  </si>
  <si>
    <t>用水成長二</t>
  </si>
  <si>
    <t>單位面積度數值</t>
  </si>
  <si>
    <t>人均值</t>
  </si>
  <si>
    <t>目標值</t>
  </si>
  <si>
    <t>達成率</t>
  </si>
  <si>
    <r>
      <t>97年至</t>
    </r>
    <r>
      <rPr>
        <sz val="12"/>
        <rFont val="新細明體"/>
        <family val="1"/>
      </rPr>
      <t>104年校舍建</t>
    </r>
    <r>
      <rPr>
        <sz val="12"/>
        <rFont val="新細明體"/>
        <family val="1"/>
      </rPr>
      <t>物面積(㎡)</t>
    </r>
  </si>
  <si>
    <t xml:space="preserve">       面積             建物</t>
  </si>
  <si>
    <t>97年</t>
  </si>
  <si>
    <t>98年</t>
  </si>
  <si>
    <r>
      <t>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</t>
    </r>
  </si>
  <si>
    <t>雲起樓</t>
  </si>
  <si>
    <t>雲來集</t>
  </si>
  <si>
    <t>香雲居</t>
  </si>
  <si>
    <t>雲五館</t>
  </si>
  <si>
    <t>德香樓</t>
  </si>
  <si>
    <t>海雲樓</t>
  </si>
  <si>
    <t>光雲館</t>
  </si>
  <si>
    <t>懷恩館</t>
  </si>
  <si>
    <t>雲水軒</t>
  </si>
  <si>
    <t>雲慧樓</t>
  </si>
  <si>
    <t>海淨樓</t>
  </si>
  <si>
    <t>社會系體驗教室</t>
  </si>
  <si>
    <t>百萬人興學紀念館</t>
  </si>
  <si>
    <t>附註：</t>
  </si>
  <si>
    <r>
      <t xml:space="preserve"> 一、用水成長一 ：當年－前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 /前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年×100％</t>
    </r>
  </si>
  <si>
    <r>
      <t xml:space="preserve">        用水成長二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：當年－</t>
    </r>
    <r>
      <rPr>
        <sz val="12"/>
        <rFont val="新細明體"/>
        <family val="1"/>
      </rPr>
      <t>96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/96</t>
    </r>
    <r>
      <rPr>
        <sz val="12"/>
        <rFont val="新細明體"/>
        <family val="1"/>
      </rPr>
      <t>年×100％</t>
    </r>
  </si>
  <si>
    <r>
      <t xml:space="preserve">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人均值＝度/人/年</t>
    </r>
  </si>
  <si>
    <t>三、96年人數：</t>
  </si>
  <si>
    <t>人</t>
  </si>
  <si>
    <r>
      <t xml:space="preserve">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97年人數：</t>
    </r>
  </si>
  <si>
    <t xml:space="preserve">        98年人數：</t>
  </si>
  <si>
    <t xml:space="preserve">        99年人數：</t>
  </si>
  <si>
    <t xml:space="preserve">      100年人數：</t>
  </si>
  <si>
    <t xml:space="preserve">      103年人數：</t>
  </si>
  <si>
    <t xml:space="preserve">      104年人數：</t>
  </si>
  <si>
    <t>104年</t>
  </si>
  <si>
    <t>96年</t>
  </si>
  <si>
    <r>
      <t>96</t>
    </r>
    <r>
      <rPr>
        <sz val="12"/>
        <rFont val="新細明體"/>
        <family val="1"/>
      </rPr>
      <t>年至</t>
    </r>
    <r>
      <rPr>
        <sz val="12"/>
        <rFont val="新細明體"/>
        <family val="1"/>
      </rPr>
      <t>105</t>
    </r>
    <r>
      <rPr>
        <sz val="12"/>
        <rFont val="新細明體"/>
        <family val="1"/>
      </rPr>
      <t>年用電統計表</t>
    </r>
  </si>
  <si>
    <r>
      <t xml:space="preserve">  </t>
    </r>
    <r>
      <rPr>
        <sz val="12"/>
        <rFont val="新細明體"/>
        <family val="1"/>
      </rPr>
      <t xml:space="preserve">            </t>
    </r>
    <r>
      <rPr>
        <sz val="12"/>
        <rFont val="新細明體"/>
        <family val="1"/>
      </rPr>
      <t>年度</t>
    </r>
  </si>
  <si>
    <r>
      <t xml:space="preserve">      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</t>
    </r>
  </si>
  <si>
    <r>
      <t xml:space="preserve">      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</si>
  <si>
    <r>
      <t xml:space="preserve">      104年</t>
    </r>
  </si>
  <si>
    <t>度數（度）</t>
  </si>
  <si>
    <t>金額（元）</t>
  </si>
  <si>
    <t>用電成長一</t>
  </si>
  <si>
    <t>用電成長二</t>
  </si>
  <si>
    <t>EUI值</t>
  </si>
  <si>
    <t>EUI值成長一</t>
  </si>
  <si>
    <t>EUI值成長二</t>
  </si>
  <si>
    <r>
      <t>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年至10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年校舍建物面積(㎡)</t>
    </r>
  </si>
  <si>
    <r>
      <t xml:space="preserve">      </t>
    </r>
    <r>
      <rPr>
        <sz val="12"/>
        <rFont val="新細明體"/>
        <family val="1"/>
      </rPr>
      <t xml:space="preserve">          </t>
    </r>
    <r>
      <rPr>
        <sz val="12"/>
        <rFont val="新細明體"/>
        <family val="1"/>
      </rPr>
      <t xml:space="preserve"> 面積             建物</t>
    </r>
  </si>
  <si>
    <r>
      <t>一、用電成長一 ：當年－前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 /前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年×100％</t>
    </r>
  </si>
  <si>
    <r>
      <t xml:space="preserve">        用電成長二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：當年－</t>
    </r>
    <r>
      <rPr>
        <sz val="12"/>
        <rFont val="新細明體"/>
        <family val="1"/>
      </rPr>
      <t>96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/96</t>
    </r>
    <r>
      <rPr>
        <sz val="12"/>
        <rFont val="新細明體"/>
        <family val="1"/>
      </rPr>
      <t>年×100％</t>
    </r>
  </si>
  <si>
    <t>二、EUI值＝KWH/㎡/年；教育部規定大學EUI基準值為98.2。</t>
  </si>
  <si>
    <r>
      <t xml:space="preserve">        EUI值</t>
    </r>
    <r>
      <rPr>
        <sz val="12"/>
        <rFont val="新細明體"/>
        <family val="1"/>
      </rPr>
      <t>成長一 ：當年－前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 /前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年×100％</t>
    </r>
  </si>
  <si>
    <r>
      <t xml:space="preserve">        </t>
    </r>
    <r>
      <rPr>
        <sz val="12"/>
        <rFont val="新細明體"/>
        <family val="1"/>
      </rPr>
      <t>EUI</t>
    </r>
    <r>
      <rPr>
        <sz val="12"/>
        <rFont val="新細明體"/>
        <family val="1"/>
      </rPr>
      <t>值成長二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：當年－</t>
    </r>
    <r>
      <rPr>
        <sz val="12"/>
        <rFont val="新細明體"/>
        <family val="1"/>
      </rPr>
      <t>96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/96</t>
    </r>
    <r>
      <rPr>
        <sz val="12"/>
        <rFont val="新細明體"/>
        <family val="1"/>
      </rPr>
      <t>年×100％</t>
    </r>
  </si>
  <si>
    <t>三、人均值＝KWH/人/年</t>
  </si>
  <si>
    <t>四、 96年人數：</t>
  </si>
  <si>
    <t xml:space="preserve">        97年人數：</t>
  </si>
  <si>
    <t>96年</t>
  </si>
  <si>
    <r>
      <t>96至10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年度用油比較表</t>
    </r>
  </si>
  <si>
    <r>
      <t xml:space="preserve">           </t>
    </r>
    <r>
      <rPr>
        <sz val="12"/>
        <rFont val="新細明體"/>
        <family val="1"/>
      </rPr>
      <t>年度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月份</t>
    </r>
  </si>
  <si>
    <t>二、用油成長二 ：當年－96年 /96年×100％</t>
  </si>
  <si>
    <t>96-104年用電統計表</t>
  </si>
  <si>
    <t>96-104年用水統計表</t>
  </si>
  <si>
    <t>96年至104年用水統計表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</si>
</sst>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#,##0;[Red]#,##0"/>
    <numFmt numFmtId="184" formatCode="_-* #,##0_-;\-* #,##0_-;_-* &quot;-&quot;??_-;_-@_-"/>
    <numFmt numFmtId="185" formatCode="#,##0_ "/>
    <numFmt numFmtId="186" formatCode="0.0%"/>
    <numFmt numFmtId="187" formatCode="0.0_ "/>
    <numFmt numFmtId="188" formatCode="_-* #,##0.0_-;\-* #,##0.0_-;_-* &quot;-&quot;??_-;_-@_-"/>
    <numFmt numFmtId="189" formatCode="#,##0.0_ 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 "/>
    <numFmt numFmtId="195" formatCode="0.0000_ "/>
    <numFmt numFmtId="196" formatCode="0.000_ "/>
    <numFmt numFmtId="197" formatCode="e&quot;年&quot;m&quot;月&quot;d&quot;日&quot;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184" fontId="0" fillId="0" borderId="10" xfId="33" applyNumberFormat="1" applyFont="1" applyBorder="1" applyAlignment="1">
      <alignment vertical="center"/>
    </xf>
    <xf numFmtId="184" fontId="0" fillId="0" borderId="10" xfId="33" applyNumberFormat="1" applyFont="1" applyBorder="1" applyAlignment="1">
      <alignment horizontal="right" vertical="center"/>
    </xf>
    <xf numFmtId="186" fontId="1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8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85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89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5" fontId="0" fillId="0" borderId="13" xfId="0" applyNumberFormat="1" applyFont="1" applyBorder="1" applyAlignment="1">
      <alignment horizontal="center"/>
    </xf>
    <xf numFmtId="186" fontId="0" fillId="33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190" fontId="0" fillId="0" borderId="10" xfId="0" applyNumberFormat="1" applyBorder="1" applyAlignment="1">
      <alignment vertical="center"/>
    </xf>
    <xf numFmtId="190" fontId="0" fillId="0" borderId="10" xfId="33" applyNumberFormat="1" applyFont="1" applyBorder="1" applyAlignment="1">
      <alignment vertical="center"/>
    </xf>
    <xf numFmtId="0" fontId="0" fillId="0" borderId="14" xfId="0" applyFont="1" applyBorder="1" applyAlignment="1">
      <alignment vertical="top" wrapText="1"/>
    </xf>
    <xf numFmtId="184" fontId="0" fillId="0" borderId="15" xfId="33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top" wrapText="1"/>
    </xf>
    <xf numFmtId="18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 wrapText="1"/>
    </xf>
    <xf numFmtId="184" fontId="0" fillId="0" borderId="10" xfId="33" applyNumberFormat="1" applyFont="1" applyBorder="1" applyAlignment="1">
      <alignment horizontal="right" vertical="top" wrapText="1"/>
    </xf>
    <xf numFmtId="185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left"/>
    </xf>
    <xf numFmtId="0" fontId="3" fillId="0" borderId="0" xfId="0" applyFont="1" applyAlignment="1">
      <alignment vertical="center" wrapText="1"/>
    </xf>
    <xf numFmtId="185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 vertical="top" wrapText="1"/>
    </xf>
    <xf numFmtId="185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vertical="top" wrapText="1"/>
    </xf>
    <xf numFmtId="194" fontId="0" fillId="0" borderId="10" xfId="0" applyNumberFormat="1" applyBorder="1" applyAlignment="1">
      <alignment vertical="center"/>
    </xf>
    <xf numFmtId="194" fontId="1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86" fontId="0" fillId="33" borderId="0" xfId="0" applyNumberFormat="1" applyFont="1" applyFill="1" applyBorder="1" applyAlignment="1">
      <alignment horizontal="right"/>
    </xf>
    <xf numFmtId="185" fontId="0" fillId="0" borderId="0" xfId="0" applyNumberForma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184" fontId="0" fillId="0" borderId="10" xfId="33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184" fontId="0" fillId="0" borderId="10" xfId="33" applyNumberFormat="1" applyFont="1" applyBorder="1" applyAlignment="1">
      <alignment horizontal="center" vertical="top"/>
    </xf>
    <xf numFmtId="184" fontId="0" fillId="0" borderId="10" xfId="33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0" fontId="0" fillId="0" borderId="10" xfId="0" applyNumberFormat="1" applyFont="1" applyBorder="1" applyAlignment="1">
      <alignment horizontal="center" vertical="top"/>
    </xf>
    <xf numFmtId="10" fontId="0" fillId="3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186" fontId="0" fillId="34" borderId="10" xfId="0" applyNumberFormat="1" applyFont="1" applyFill="1" applyBorder="1" applyAlignment="1">
      <alignment horizontal="right"/>
    </xf>
    <xf numFmtId="194" fontId="0" fillId="34" borderId="10" xfId="0" applyNumberFormat="1" applyFill="1" applyBorder="1" applyAlignment="1">
      <alignment vertical="center"/>
    </xf>
    <xf numFmtId="185" fontId="0" fillId="34" borderId="10" xfId="0" applyNumberFormat="1" applyFill="1" applyBorder="1" applyAlignment="1">
      <alignment vertical="center"/>
    </xf>
    <xf numFmtId="189" fontId="0" fillId="34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96-104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年用水統計</a:t>
            </a:r>
          </a:p>
        </c:rich>
      </c:tx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6075"/>
          <c:w val="0.750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'96年至104年用水統計表'!$B$60</c:f>
              <c:strCache>
                <c:ptCount val="1"/>
                <c:pt idx="0">
                  <c:v>96年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'96年至104年用水統計表'!$B$61:$B$72</c:f>
              <c:numCache/>
            </c:numRef>
          </c:val>
        </c:ser>
        <c:ser>
          <c:idx val="1"/>
          <c:order val="1"/>
          <c:tx>
            <c:strRef>
              <c:f>'96年至104年用水統計表'!$C$60</c:f>
              <c:strCache>
                <c:ptCount val="1"/>
                <c:pt idx="0">
                  <c:v>97年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'96年至104年用水統計表'!$C$61:$C$72</c:f>
              <c:numCache/>
            </c:numRef>
          </c:val>
        </c:ser>
        <c:ser>
          <c:idx val="2"/>
          <c:order val="2"/>
          <c:tx>
            <c:strRef>
              <c:f>'96年至104年用水統計表'!$D$60</c:f>
              <c:strCache>
                <c:ptCount val="1"/>
                <c:pt idx="0">
                  <c:v>98年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'96年至104年用水統計表'!$D$61:$D$72</c:f>
              <c:numCache/>
            </c:numRef>
          </c:val>
        </c:ser>
        <c:ser>
          <c:idx val="3"/>
          <c:order val="3"/>
          <c:tx>
            <c:strRef>
              <c:f>'96年至104年用水統計表'!$E$60</c:f>
              <c:strCache>
                <c:ptCount val="1"/>
                <c:pt idx="0">
                  <c:v>99年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'96年至104年用水統計表'!$E$61:$E$72</c:f>
              <c:numCache/>
            </c:numRef>
          </c:val>
        </c:ser>
        <c:ser>
          <c:idx val="4"/>
          <c:order val="4"/>
          <c:tx>
            <c:strRef>
              <c:f>'96年至104年用水統計表'!$F$60</c:f>
              <c:strCache>
                <c:ptCount val="1"/>
                <c:pt idx="0">
                  <c:v>100年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'96年至104年用水統計表'!$F$61:$F$72</c:f>
              <c:numCache/>
            </c:numRef>
          </c:val>
        </c:ser>
        <c:ser>
          <c:idx val="5"/>
          <c:order val="5"/>
          <c:tx>
            <c:strRef>
              <c:f>'96年至104年用水統計表'!$G$60</c:f>
              <c:strCache>
                <c:ptCount val="1"/>
                <c:pt idx="0">
                  <c:v>101年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'96年至104年用水統計表'!$G$61:$G$72</c:f>
              <c:numCache/>
            </c:numRef>
          </c:val>
        </c:ser>
        <c:ser>
          <c:idx val="6"/>
          <c:order val="6"/>
          <c:tx>
            <c:strRef>
              <c:f>'96年至104年用水統計表'!$H$60</c:f>
              <c:strCache>
                <c:ptCount val="1"/>
                <c:pt idx="0">
                  <c:v>102年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'96年至104年用水統計表'!$H$61:$H$72</c:f>
              <c:numCache/>
            </c:numRef>
          </c:val>
        </c:ser>
        <c:ser>
          <c:idx val="7"/>
          <c:order val="7"/>
          <c:tx>
            <c:strRef>
              <c:f>'96年至104年用水統計表'!$I$60</c:f>
              <c:strCache>
                <c:ptCount val="1"/>
                <c:pt idx="0">
                  <c:v>103年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'96年至104年用水統計表'!$I$61:$I$72</c:f>
              <c:numCache/>
            </c:numRef>
          </c:val>
        </c:ser>
        <c:ser>
          <c:idx val="8"/>
          <c:order val="8"/>
          <c:tx>
            <c:strRef>
              <c:f>'96年至104年用水統計表'!$J$60</c:f>
              <c:strCache>
                <c:ptCount val="1"/>
                <c:pt idx="0">
                  <c:v>104年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'96年至104年用水統計表'!$J$61:$J$72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度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179"/>
          <c:w val="0.133"/>
          <c:h val="0.7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C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96-104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年用電統計表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075"/>
          <c:w val="0.769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'96年至104年用電統計表'!$B$58</c:f>
              <c:strCache>
                <c:ptCount val="1"/>
                <c:pt idx="0">
                  <c:v>96年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'96年至104年用電統計表'!$B$59:$B$70</c:f>
              <c:numCache/>
            </c:numRef>
          </c:val>
        </c:ser>
        <c:ser>
          <c:idx val="1"/>
          <c:order val="1"/>
          <c:tx>
            <c:strRef>
              <c:f>'96年至104年用電統計表'!$C$58</c:f>
              <c:strCache>
                <c:ptCount val="1"/>
                <c:pt idx="0">
                  <c:v>97年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'96年至104年用電統計表'!$C$59:$C$70</c:f>
              <c:numCache/>
            </c:numRef>
          </c:val>
        </c:ser>
        <c:ser>
          <c:idx val="2"/>
          <c:order val="2"/>
          <c:tx>
            <c:strRef>
              <c:f>'96年至104年用電統計表'!$D$58</c:f>
              <c:strCache>
                <c:ptCount val="1"/>
                <c:pt idx="0">
                  <c:v>98年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'96年至104年用電統計表'!$D$59:$D$70</c:f>
              <c:numCache/>
            </c:numRef>
          </c:val>
        </c:ser>
        <c:ser>
          <c:idx val="3"/>
          <c:order val="3"/>
          <c:tx>
            <c:strRef>
              <c:f>'96年至104年用電統計表'!$E$58</c:f>
              <c:strCache>
                <c:ptCount val="1"/>
                <c:pt idx="0">
                  <c:v>99年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'96年至104年用電統計表'!$E$59:$E$70</c:f>
              <c:numCache/>
            </c:numRef>
          </c:val>
        </c:ser>
        <c:ser>
          <c:idx val="4"/>
          <c:order val="4"/>
          <c:tx>
            <c:strRef>
              <c:f>'96年至104年用電統計表'!$F$58</c:f>
              <c:strCache>
                <c:ptCount val="1"/>
                <c:pt idx="0">
                  <c:v>100年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'96年至104年用電統計表'!$F$59:$F$70</c:f>
              <c:numCache/>
            </c:numRef>
          </c:val>
        </c:ser>
        <c:ser>
          <c:idx val="5"/>
          <c:order val="5"/>
          <c:tx>
            <c:strRef>
              <c:f>'96年至104年用電統計表'!$G$58</c:f>
              <c:strCache>
                <c:ptCount val="1"/>
                <c:pt idx="0">
                  <c:v>101年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'96年至104年用電統計表'!$G$59:$G$70</c:f>
              <c:numCache/>
            </c:numRef>
          </c:val>
        </c:ser>
        <c:ser>
          <c:idx val="6"/>
          <c:order val="6"/>
          <c:tx>
            <c:strRef>
              <c:f>'96年至104年用電統計表'!$H$58</c:f>
              <c:strCache>
                <c:ptCount val="1"/>
                <c:pt idx="0">
                  <c:v>102年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'96年至104年用電統計表'!$H$59:$H$70</c:f>
              <c:numCache/>
            </c:numRef>
          </c:val>
        </c:ser>
        <c:ser>
          <c:idx val="7"/>
          <c:order val="7"/>
          <c:tx>
            <c:strRef>
              <c:f>'96年至104年用電統計表'!$I$58</c:f>
              <c:strCache>
                <c:ptCount val="1"/>
                <c:pt idx="0">
                  <c:v>103年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'96年至104年用電統計表'!$I$59:$I$70</c:f>
              <c:numCache/>
            </c:numRef>
          </c:val>
        </c:ser>
        <c:ser>
          <c:idx val="8"/>
          <c:order val="8"/>
          <c:tx>
            <c:strRef>
              <c:f>'96年至104年用電統計表'!$J$58</c:f>
              <c:strCache>
                <c:ptCount val="1"/>
                <c:pt idx="0">
                  <c:v>104年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'96年至104年用電統計表'!$J$59:$J$70</c:f>
              <c:numCache/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4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度</a:t>
                </a:r>
              </a:p>
            </c:rich>
          </c:tx>
          <c:layout>
            <c:manualLayout>
              <c:xMode val="factor"/>
              <c:yMode val="factor"/>
              <c:x val="-0.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179"/>
          <c:w val="0.13275"/>
          <c:h val="0.7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96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至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104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年度用油比較表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6125"/>
          <c:w val="0.755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'96至104年度用油統計表'!$B$2</c:f>
              <c:strCache>
                <c:ptCount val="1"/>
                <c:pt idx="0">
                  <c:v>96年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'96至104年度用油統計表'!$B$3:$B$14</c:f>
              <c:numCache/>
            </c:numRef>
          </c:val>
        </c:ser>
        <c:ser>
          <c:idx val="1"/>
          <c:order val="1"/>
          <c:tx>
            <c:strRef>
              <c:f>'96至104年度用油統計表'!$C$2</c:f>
              <c:strCache>
                <c:ptCount val="1"/>
                <c:pt idx="0">
                  <c:v>97年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'96至104年度用油統計表'!$C$3:$C$14</c:f>
              <c:numCache/>
            </c:numRef>
          </c:val>
        </c:ser>
        <c:ser>
          <c:idx val="2"/>
          <c:order val="2"/>
          <c:tx>
            <c:strRef>
              <c:f>'96至104年度用油統計表'!$D$2</c:f>
              <c:strCache>
                <c:ptCount val="1"/>
                <c:pt idx="0">
                  <c:v>98年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'96至104年度用油統計表'!$D$3:$D$14</c:f>
              <c:numCache/>
            </c:numRef>
          </c:val>
        </c:ser>
        <c:ser>
          <c:idx val="3"/>
          <c:order val="3"/>
          <c:tx>
            <c:strRef>
              <c:f>'96至104年度用油統計表'!$E$2</c:f>
              <c:strCache>
                <c:ptCount val="1"/>
                <c:pt idx="0">
                  <c:v>99年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'96至104年度用油統計表'!$E$3:$E$14</c:f>
              <c:numCache/>
            </c:numRef>
          </c:val>
        </c:ser>
        <c:ser>
          <c:idx val="4"/>
          <c:order val="4"/>
          <c:tx>
            <c:strRef>
              <c:f>'96至104年度用油統計表'!$F$2</c:f>
              <c:strCache>
                <c:ptCount val="1"/>
                <c:pt idx="0">
                  <c:v>100年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'96至104年度用油統計表'!$F$3:$F$14</c:f>
              <c:numCache/>
            </c:numRef>
          </c:val>
        </c:ser>
        <c:ser>
          <c:idx val="5"/>
          <c:order val="5"/>
          <c:tx>
            <c:strRef>
              <c:f>'96至104年度用油統計表'!$G$2</c:f>
              <c:strCache>
                <c:ptCount val="1"/>
                <c:pt idx="0">
                  <c:v>101年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'96至104年度用油統計表'!$G$3:$G$14</c:f>
              <c:numCache/>
            </c:numRef>
          </c:val>
        </c:ser>
        <c:ser>
          <c:idx val="6"/>
          <c:order val="6"/>
          <c:tx>
            <c:strRef>
              <c:f>'96至104年度用油統計表'!$H$2</c:f>
              <c:strCache>
                <c:ptCount val="1"/>
                <c:pt idx="0">
                  <c:v>102年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'96至104年度用油統計表'!$H$3:$H$14</c:f>
              <c:numCache/>
            </c:numRef>
          </c:val>
        </c:ser>
        <c:ser>
          <c:idx val="7"/>
          <c:order val="7"/>
          <c:tx>
            <c:strRef>
              <c:f>'96至104年度用油統計表'!$I$2</c:f>
              <c:strCache>
                <c:ptCount val="1"/>
                <c:pt idx="0">
                  <c:v>103年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'96至104年度用油統計表'!$I$3:$I$14</c:f>
              <c:numCache/>
            </c:numRef>
          </c:val>
        </c:ser>
        <c:ser>
          <c:idx val="8"/>
          <c:order val="8"/>
          <c:tx>
            <c:strRef>
              <c:f>'96至104年度用油統計表'!$J$2</c:f>
              <c:strCache>
                <c:ptCount val="1"/>
                <c:pt idx="0">
                  <c:v>104年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'96至104年度用油統計表'!$J$3:$J$14</c:f>
              <c:numCache/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公升</a:t>
                </a:r>
              </a:p>
            </c:rich>
          </c:tx>
          <c:layout>
            <c:manualLayout>
              <c:xMode val="factor"/>
              <c:yMode val="factor"/>
              <c:x val="-0.05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1795"/>
          <c:w val="0.1325"/>
          <c:h val="0.7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C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4" name="Line 3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8" name="Line 3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20002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590550</xdr:colOff>
      <xdr:row>59</xdr:row>
      <xdr:rowOff>28575</xdr:rowOff>
    </xdr:from>
    <xdr:to>
      <xdr:col>16</xdr:col>
      <xdr:colOff>247650</xdr:colOff>
      <xdr:row>70</xdr:row>
      <xdr:rowOff>19050</xdr:rowOff>
    </xdr:to>
    <xdr:graphicFrame>
      <xdr:nvGraphicFramePr>
        <xdr:cNvPr id="11" name="圖表 2048"/>
        <xdr:cNvGraphicFramePr/>
      </xdr:nvGraphicFramePr>
      <xdr:xfrm>
        <a:off x="9296400" y="120491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sp>
      <xdr:nvSpPr>
        <xdr:cNvPr id="12" name="Line 5"/>
        <xdr:cNvSpPr>
          <a:spLocks/>
        </xdr:cNvSpPr>
      </xdr:nvSpPr>
      <xdr:spPr>
        <a:xfrm>
          <a:off x="0" y="12020550"/>
          <a:ext cx="1143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095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238125</xdr:rowOff>
    </xdr:to>
    <xdr:sp>
      <xdr:nvSpPr>
        <xdr:cNvPr id="2" name="Line 3"/>
        <xdr:cNvSpPr>
          <a:spLocks/>
        </xdr:cNvSpPr>
      </xdr:nvSpPr>
      <xdr:spPr>
        <a:xfrm>
          <a:off x="0" y="2095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238125</xdr:rowOff>
    </xdr:to>
    <xdr:sp>
      <xdr:nvSpPr>
        <xdr:cNvPr id="3" name="Line 1"/>
        <xdr:cNvSpPr>
          <a:spLocks/>
        </xdr:cNvSpPr>
      </xdr:nvSpPr>
      <xdr:spPr>
        <a:xfrm>
          <a:off x="0" y="2095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238125</xdr:rowOff>
    </xdr:to>
    <xdr:sp>
      <xdr:nvSpPr>
        <xdr:cNvPr id="4" name="Line 3"/>
        <xdr:cNvSpPr>
          <a:spLocks/>
        </xdr:cNvSpPr>
      </xdr:nvSpPr>
      <xdr:spPr>
        <a:xfrm>
          <a:off x="0" y="2095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238125</xdr:rowOff>
    </xdr:to>
    <xdr:sp>
      <xdr:nvSpPr>
        <xdr:cNvPr id="5" name="Line 1"/>
        <xdr:cNvSpPr>
          <a:spLocks/>
        </xdr:cNvSpPr>
      </xdr:nvSpPr>
      <xdr:spPr>
        <a:xfrm>
          <a:off x="0" y="2095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209550</xdr:colOff>
      <xdr:row>74</xdr:row>
      <xdr:rowOff>85725</xdr:rowOff>
    </xdr:from>
    <xdr:to>
      <xdr:col>5</xdr:col>
      <xdr:colOff>590550</xdr:colOff>
      <xdr:row>87</xdr:row>
      <xdr:rowOff>104775</xdr:rowOff>
    </xdr:to>
    <xdr:graphicFrame>
      <xdr:nvGraphicFramePr>
        <xdr:cNvPr id="6" name="圖表 1"/>
        <xdr:cNvGraphicFramePr/>
      </xdr:nvGraphicFramePr>
      <xdr:xfrm>
        <a:off x="1552575" y="1556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sp>
      <xdr:nvSpPr>
        <xdr:cNvPr id="7" name="Line 5"/>
        <xdr:cNvSpPr>
          <a:spLocks/>
        </xdr:cNvSpPr>
      </xdr:nvSpPr>
      <xdr:spPr>
        <a:xfrm>
          <a:off x="0" y="11696700"/>
          <a:ext cx="1343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76200</xdr:rowOff>
    </xdr:from>
    <xdr:to>
      <xdr:col>5</xdr:col>
      <xdr:colOff>390525</xdr:colOff>
      <xdr:row>33</xdr:row>
      <xdr:rowOff>95250</xdr:rowOff>
    </xdr:to>
    <xdr:graphicFrame>
      <xdr:nvGraphicFramePr>
        <xdr:cNvPr id="1" name="圖表 1"/>
        <xdr:cNvGraphicFramePr/>
      </xdr:nvGraphicFramePr>
      <xdr:xfrm>
        <a:off x="990600" y="4286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I1">
      <selection activeCell="Q23" sqref="Q23"/>
    </sheetView>
  </sheetViews>
  <sheetFormatPr defaultColWidth="9.00390625" defaultRowHeight="16.5"/>
  <cols>
    <col min="1" max="1" width="15.00390625" style="0" customWidth="1"/>
    <col min="2" max="2" width="12.75390625" style="0" customWidth="1"/>
    <col min="3" max="3" width="10.875" style="0" customWidth="1"/>
    <col min="4" max="4" width="10.75390625" style="0" customWidth="1"/>
    <col min="5" max="5" width="10.50390625" style="0" customWidth="1"/>
    <col min="6" max="6" width="10.25390625" style="0" customWidth="1"/>
    <col min="7" max="7" width="10.50390625" style="0" customWidth="1"/>
    <col min="8" max="8" width="10.625" style="0" customWidth="1"/>
    <col min="9" max="9" width="11.875" style="0" customWidth="1"/>
    <col min="10" max="11" width="11.125" style="0" customWidth="1"/>
    <col min="12" max="12" width="10.50390625" style="0" customWidth="1"/>
    <col min="13" max="13" width="11.375" style="0" customWidth="1"/>
    <col min="14" max="14" width="10.625" style="0" customWidth="1"/>
    <col min="15" max="15" width="10.00390625" style="0" customWidth="1"/>
    <col min="16" max="16" width="10.875" style="0" customWidth="1"/>
    <col min="17" max="17" width="11.00390625" style="0" customWidth="1"/>
    <col min="18" max="18" width="11.875" style="0" bestFit="1" customWidth="1"/>
  </cols>
  <sheetData>
    <row r="1" spans="1:19" ht="15.75">
      <c r="A1" s="78" t="s">
        <v>136</v>
      </c>
      <c r="B1" s="80"/>
      <c r="C1" s="80"/>
      <c r="D1" s="80"/>
      <c r="E1" s="80"/>
      <c r="F1" s="80"/>
      <c r="G1" s="80"/>
      <c r="H1" s="80"/>
      <c r="I1" s="80"/>
      <c r="J1" s="82"/>
      <c r="K1" s="82"/>
      <c r="L1" s="82"/>
      <c r="M1" s="82"/>
      <c r="N1" s="82"/>
      <c r="O1" s="82"/>
      <c r="P1" s="82"/>
      <c r="Q1" s="82"/>
      <c r="R1" s="82"/>
      <c r="S1" s="81"/>
    </row>
    <row r="2" spans="1:19" ht="15.75">
      <c r="A2" s="17" t="s">
        <v>52</v>
      </c>
      <c r="B2" s="78" t="s">
        <v>53</v>
      </c>
      <c r="C2" s="80"/>
      <c r="D2" s="78" t="s">
        <v>54</v>
      </c>
      <c r="E2" s="80"/>
      <c r="F2" s="78" t="s">
        <v>6</v>
      </c>
      <c r="G2" s="80"/>
      <c r="H2" s="78" t="s">
        <v>7</v>
      </c>
      <c r="I2" s="79"/>
      <c r="J2" s="78" t="s">
        <v>21</v>
      </c>
      <c r="K2" s="79"/>
      <c r="L2" s="78" t="s">
        <v>55</v>
      </c>
      <c r="M2" s="79"/>
      <c r="N2" s="78" t="s">
        <v>38</v>
      </c>
      <c r="O2" s="79"/>
      <c r="P2" s="78" t="s">
        <v>39</v>
      </c>
      <c r="Q2" s="79"/>
      <c r="R2" s="78" t="s">
        <v>56</v>
      </c>
      <c r="S2" s="79"/>
    </row>
    <row r="3" spans="1:19" ht="15.75">
      <c r="A3" s="15" t="s">
        <v>1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0</v>
      </c>
      <c r="G3" s="14" t="s">
        <v>61</v>
      </c>
      <c r="H3" s="14" t="s">
        <v>62</v>
      </c>
      <c r="I3" s="14" t="s">
        <v>63</v>
      </c>
      <c r="J3" s="14" t="s">
        <v>22</v>
      </c>
      <c r="K3" s="14" t="s">
        <v>23</v>
      </c>
      <c r="L3" s="14" t="s">
        <v>64</v>
      </c>
      <c r="M3" s="14" t="s">
        <v>65</v>
      </c>
      <c r="N3" s="14" t="s">
        <v>40</v>
      </c>
      <c r="O3" s="14" t="s">
        <v>41</v>
      </c>
      <c r="P3" s="14" t="s">
        <v>42</v>
      </c>
      <c r="Q3" s="14" t="s">
        <v>43</v>
      </c>
      <c r="R3" s="14" t="s">
        <v>66</v>
      </c>
      <c r="S3" s="14" t="s">
        <v>67</v>
      </c>
    </row>
    <row r="4" spans="1:19" ht="15.75">
      <c r="A4" s="1" t="s">
        <v>68</v>
      </c>
      <c r="B4" s="2">
        <v>9190</v>
      </c>
      <c r="C4" s="2">
        <v>155394</v>
      </c>
      <c r="D4" s="2">
        <v>10624</v>
      </c>
      <c r="E4" s="2">
        <v>178015</v>
      </c>
      <c r="F4" s="2">
        <v>17305</v>
      </c>
      <c r="G4" s="31">
        <v>288660</v>
      </c>
      <c r="H4" s="3">
        <v>9239</v>
      </c>
      <c r="I4" s="4">
        <v>158939</v>
      </c>
      <c r="J4" s="3">
        <v>13563</v>
      </c>
      <c r="K4" s="4">
        <v>228447</v>
      </c>
      <c r="L4" s="3">
        <v>5801</v>
      </c>
      <c r="M4" s="4">
        <v>103673</v>
      </c>
      <c r="N4" s="3">
        <v>5518</v>
      </c>
      <c r="O4" s="3">
        <v>99123</v>
      </c>
      <c r="P4" s="3">
        <v>5319</v>
      </c>
      <c r="Q4" s="3">
        <v>95925</v>
      </c>
      <c r="R4" s="3">
        <v>6338</v>
      </c>
      <c r="S4" s="3">
        <v>112305</v>
      </c>
    </row>
    <row r="5" spans="1:19" ht="15.75">
      <c r="A5" s="1" t="s">
        <v>9</v>
      </c>
      <c r="B5" s="2">
        <v>7252</v>
      </c>
      <c r="C5" s="2">
        <v>124821</v>
      </c>
      <c r="D5" s="2">
        <v>10903</v>
      </c>
      <c r="E5" s="2">
        <v>182417</v>
      </c>
      <c r="F5" s="2">
        <v>18040</v>
      </c>
      <c r="G5" s="32">
        <v>300414</v>
      </c>
      <c r="H5" s="3">
        <v>9946</v>
      </c>
      <c r="I5" s="4">
        <v>170303</v>
      </c>
      <c r="J5" s="3">
        <v>15196</v>
      </c>
      <c r="K5" s="4">
        <v>254697</v>
      </c>
      <c r="L5" s="3">
        <v>6650</v>
      </c>
      <c r="M5" s="4">
        <v>117320</v>
      </c>
      <c r="N5" s="3">
        <v>4808</v>
      </c>
      <c r="O5" s="3">
        <v>87710</v>
      </c>
      <c r="P5" s="3">
        <v>5851</v>
      </c>
      <c r="Q5" s="3">
        <v>104477</v>
      </c>
      <c r="R5" s="3">
        <v>7204</v>
      </c>
      <c r="S5" s="3">
        <v>126226</v>
      </c>
    </row>
    <row r="6" spans="1:19" ht="15.75">
      <c r="A6" s="1" t="s">
        <v>10</v>
      </c>
      <c r="B6" s="2">
        <v>6312</v>
      </c>
      <c r="C6" s="2">
        <v>109993</v>
      </c>
      <c r="D6" s="2">
        <v>7186</v>
      </c>
      <c r="E6" s="2">
        <v>123780</v>
      </c>
      <c r="F6" s="2">
        <v>6265</v>
      </c>
      <c r="G6" s="32">
        <v>111132</v>
      </c>
      <c r="H6" s="3">
        <v>4468</v>
      </c>
      <c r="I6" s="4">
        <v>79552</v>
      </c>
      <c r="J6" s="3">
        <v>5035</v>
      </c>
      <c r="K6" s="4">
        <v>91359</v>
      </c>
      <c r="L6" s="3">
        <v>3214</v>
      </c>
      <c r="M6" s="4">
        <v>62086</v>
      </c>
      <c r="N6" s="3">
        <v>2864</v>
      </c>
      <c r="O6" s="3">
        <v>56460</v>
      </c>
      <c r="P6" s="3">
        <v>3457</v>
      </c>
      <c r="Q6" s="3">
        <v>65993</v>
      </c>
      <c r="R6" s="3">
        <v>5556</v>
      </c>
      <c r="S6" s="3">
        <v>99734</v>
      </c>
    </row>
    <row r="7" spans="1:19" ht="15.75">
      <c r="A7" s="1" t="s">
        <v>11</v>
      </c>
      <c r="B7" s="2">
        <v>4297</v>
      </c>
      <c r="C7" s="2">
        <v>78207</v>
      </c>
      <c r="D7" s="2">
        <v>6389</v>
      </c>
      <c r="E7" s="2">
        <v>111208</v>
      </c>
      <c r="F7" s="2">
        <v>9760</v>
      </c>
      <c r="G7" s="32">
        <v>167313</v>
      </c>
      <c r="H7" s="3">
        <v>6230</v>
      </c>
      <c r="I7" s="3">
        <v>99301</v>
      </c>
      <c r="J7" s="3">
        <v>6464</v>
      </c>
      <c r="K7" s="3">
        <v>114330</v>
      </c>
      <c r="L7" s="3">
        <v>5138</v>
      </c>
      <c r="M7" s="3">
        <v>93015</v>
      </c>
      <c r="N7" s="3">
        <v>3669</v>
      </c>
      <c r="O7" s="3">
        <v>69401</v>
      </c>
      <c r="P7" s="3">
        <v>4570</v>
      </c>
      <c r="Q7" s="3">
        <v>83884</v>
      </c>
      <c r="R7" s="3">
        <v>5713</v>
      </c>
      <c r="S7" s="3">
        <v>102258</v>
      </c>
    </row>
    <row r="8" spans="1:19" ht="15.75">
      <c r="A8" s="1" t="s">
        <v>12</v>
      </c>
      <c r="B8" s="2">
        <v>7535</v>
      </c>
      <c r="C8" s="2">
        <v>129287</v>
      </c>
      <c r="D8" s="2">
        <v>8834</v>
      </c>
      <c r="E8" s="2">
        <v>149778</v>
      </c>
      <c r="F8" s="2">
        <v>9998</v>
      </c>
      <c r="G8" s="32">
        <v>171139</v>
      </c>
      <c r="H8" s="3">
        <v>7631</v>
      </c>
      <c r="I8" s="3">
        <v>119285</v>
      </c>
      <c r="J8" s="3">
        <v>6188</v>
      </c>
      <c r="K8" s="3">
        <v>109893</v>
      </c>
      <c r="L8" s="3">
        <v>6422</v>
      </c>
      <c r="M8" s="3">
        <v>113655</v>
      </c>
      <c r="N8" s="3">
        <v>4598</v>
      </c>
      <c r="O8" s="3">
        <v>84334</v>
      </c>
      <c r="P8" s="3">
        <v>4380</v>
      </c>
      <c r="Q8" s="3">
        <v>80830</v>
      </c>
      <c r="R8" s="3">
        <v>4094</v>
      </c>
      <c r="S8" s="3">
        <v>76232</v>
      </c>
    </row>
    <row r="9" spans="1:19" ht="15.75">
      <c r="A9" s="1" t="s">
        <v>13</v>
      </c>
      <c r="B9" s="2">
        <v>7575</v>
      </c>
      <c r="C9" s="2">
        <v>129918</v>
      </c>
      <c r="D9" s="2">
        <v>9226</v>
      </c>
      <c r="E9" s="2">
        <v>155961</v>
      </c>
      <c r="F9" s="2">
        <v>11034</v>
      </c>
      <c r="G9" s="32">
        <v>187793</v>
      </c>
      <c r="H9" s="3">
        <v>6747</v>
      </c>
      <c r="I9" s="4">
        <v>106676</v>
      </c>
      <c r="J9" s="3">
        <v>5848</v>
      </c>
      <c r="K9" s="4">
        <v>104428</v>
      </c>
      <c r="L9" s="3">
        <v>6268</v>
      </c>
      <c r="M9" s="4">
        <v>111179</v>
      </c>
      <c r="N9" s="3">
        <v>4398</v>
      </c>
      <c r="O9" s="4">
        <v>81119</v>
      </c>
      <c r="P9" s="3">
        <v>4963</v>
      </c>
      <c r="Q9" s="4">
        <v>90202</v>
      </c>
      <c r="R9" s="3">
        <v>3792</v>
      </c>
      <c r="S9" s="4">
        <v>69094</v>
      </c>
    </row>
    <row r="10" spans="1:19" ht="15.75">
      <c r="A10" s="1" t="s">
        <v>14</v>
      </c>
      <c r="B10" s="2">
        <v>7133</v>
      </c>
      <c r="C10" s="2">
        <v>122945</v>
      </c>
      <c r="D10" s="2">
        <v>9586</v>
      </c>
      <c r="E10" s="2">
        <v>161640</v>
      </c>
      <c r="F10" s="2">
        <v>9660</v>
      </c>
      <c r="G10" s="32">
        <v>165706</v>
      </c>
      <c r="H10" s="3">
        <v>6869</v>
      </c>
      <c r="I10" s="4">
        <v>108415</v>
      </c>
      <c r="J10" s="3">
        <v>6569</v>
      </c>
      <c r="K10" s="4">
        <v>116018</v>
      </c>
      <c r="L10" s="3">
        <v>3379</v>
      </c>
      <c r="M10" s="4">
        <v>64739</v>
      </c>
      <c r="N10" s="3">
        <v>4230</v>
      </c>
      <c r="O10" s="4">
        <v>78419</v>
      </c>
      <c r="P10" s="3">
        <v>4522</v>
      </c>
      <c r="Q10" s="4">
        <v>83112</v>
      </c>
      <c r="R10" s="3">
        <v>4361</v>
      </c>
      <c r="S10" s="4">
        <v>80525</v>
      </c>
    </row>
    <row r="11" spans="1:19" ht="15.75">
      <c r="A11" s="1" t="s">
        <v>15</v>
      </c>
      <c r="B11" s="2">
        <v>8625</v>
      </c>
      <c r="C11" s="2">
        <v>146482</v>
      </c>
      <c r="D11" s="2">
        <v>10844</v>
      </c>
      <c r="E11" s="2">
        <v>184739</v>
      </c>
      <c r="F11" s="2">
        <v>5106</v>
      </c>
      <c r="G11" s="32">
        <v>92500</v>
      </c>
      <c r="H11" s="3">
        <v>3838</v>
      </c>
      <c r="I11" s="4">
        <v>67494</v>
      </c>
      <c r="J11" s="3">
        <v>3267</v>
      </c>
      <c r="K11" s="4">
        <v>62939</v>
      </c>
      <c r="L11" s="3">
        <v>3429</v>
      </c>
      <c r="M11" s="4">
        <v>65543</v>
      </c>
      <c r="N11" s="3">
        <v>4123</v>
      </c>
      <c r="O11" s="4">
        <v>76699</v>
      </c>
      <c r="P11" s="3">
        <v>3480</v>
      </c>
      <c r="Q11" s="4">
        <v>66362</v>
      </c>
      <c r="R11" s="3">
        <v>3187</v>
      </c>
      <c r="S11" s="4">
        <v>61653</v>
      </c>
    </row>
    <row r="12" spans="1:19" ht="15.75">
      <c r="A12" s="1" t="s">
        <v>16</v>
      </c>
      <c r="B12" s="2">
        <v>3598</v>
      </c>
      <c r="C12" s="2">
        <v>67180</v>
      </c>
      <c r="D12" s="2">
        <v>6782</v>
      </c>
      <c r="E12" s="2">
        <v>119442</v>
      </c>
      <c r="F12" s="2">
        <v>3220</v>
      </c>
      <c r="G12" s="32">
        <v>62183</v>
      </c>
      <c r="H12" s="3">
        <v>9239</v>
      </c>
      <c r="I12" s="4">
        <v>66700</v>
      </c>
      <c r="J12" s="3">
        <v>3238</v>
      </c>
      <c r="K12" s="4">
        <v>62472</v>
      </c>
      <c r="L12" s="3">
        <v>3542</v>
      </c>
      <c r="M12" s="4">
        <v>67359</v>
      </c>
      <c r="N12" s="3">
        <v>4606</v>
      </c>
      <c r="O12" s="4">
        <v>84463</v>
      </c>
      <c r="P12" s="3">
        <v>3129</v>
      </c>
      <c r="Q12" s="4">
        <v>60720</v>
      </c>
      <c r="R12" s="3">
        <v>3715</v>
      </c>
      <c r="S12" s="4">
        <v>70140</v>
      </c>
    </row>
    <row r="13" spans="1:19" ht="15.75">
      <c r="A13" s="1" t="s">
        <v>17</v>
      </c>
      <c r="B13" s="2">
        <v>3640</v>
      </c>
      <c r="C13" s="2">
        <v>67842</v>
      </c>
      <c r="D13" s="2">
        <v>8503</v>
      </c>
      <c r="E13" s="2">
        <v>147108</v>
      </c>
      <c r="F13" s="2">
        <v>3895</v>
      </c>
      <c r="G13" s="32">
        <v>73034</v>
      </c>
      <c r="H13" s="3">
        <v>3963</v>
      </c>
      <c r="I13" s="4">
        <v>74127</v>
      </c>
      <c r="J13" s="3">
        <v>4147</v>
      </c>
      <c r="K13" s="4">
        <v>77085</v>
      </c>
      <c r="L13" s="3">
        <v>2703</v>
      </c>
      <c r="M13" s="4">
        <v>53872</v>
      </c>
      <c r="N13" s="3">
        <v>4207</v>
      </c>
      <c r="O13" s="4">
        <v>78049</v>
      </c>
      <c r="P13" s="3">
        <v>4100</v>
      </c>
      <c r="Q13" s="4">
        <v>76329</v>
      </c>
      <c r="R13" s="3">
        <v>4369</v>
      </c>
      <c r="S13" s="4">
        <v>80653</v>
      </c>
    </row>
    <row r="14" spans="1:19" ht="15.75">
      <c r="A14" s="1" t="s">
        <v>18</v>
      </c>
      <c r="B14" s="2">
        <v>7037</v>
      </c>
      <c r="C14" s="2">
        <v>121432</v>
      </c>
      <c r="D14" s="2">
        <v>10264</v>
      </c>
      <c r="E14" s="2">
        <v>175415</v>
      </c>
      <c r="F14" s="2">
        <v>7990</v>
      </c>
      <c r="G14" s="32">
        <v>138861</v>
      </c>
      <c r="H14" s="3">
        <v>7598</v>
      </c>
      <c r="I14" s="4">
        <v>132559</v>
      </c>
      <c r="J14" s="3">
        <v>6311</v>
      </c>
      <c r="K14" s="4">
        <v>111871</v>
      </c>
      <c r="L14" s="3">
        <v>4200</v>
      </c>
      <c r="M14" s="4">
        <v>77936</v>
      </c>
      <c r="N14" s="3">
        <v>7062</v>
      </c>
      <c r="O14" s="4">
        <v>123943</v>
      </c>
      <c r="P14" s="3">
        <v>5421</v>
      </c>
      <c r="Q14" s="4">
        <v>97564</v>
      </c>
      <c r="R14" s="3">
        <v>5147</v>
      </c>
      <c r="S14" s="4">
        <v>93160</v>
      </c>
    </row>
    <row r="15" spans="1:19" ht="15.75">
      <c r="A15" s="1" t="s">
        <v>19</v>
      </c>
      <c r="B15" s="2">
        <v>10571</v>
      </c>
      <c r="C15" s="2">
        <v>177180</v>
      </c>
      <c r="D15" s="2">
        <v>13307</v>
      </c>
      <c r="E15" s="2">
        <v>224332</v>
      </c>
      <c r="F15" s="2">
        <v>9138</v>
      </c>
      <c r="G15" s="32">
        <v>157315</v>
      </c>
      <c r="H15" s="3">
        <v>9664</v>
      </c>
      <c r="I15" s="4">
        <v>165770</v>
      </c>
      <c r="J15" s="3">
        <v>5818</v>
      </c>
      <c r="K15" s="4">
        <v>103946</v>
      </c>
      <c r="L15" s="3">
        <v>4763</v>
      </c>
      <c r="M15" s="4">
        <v>86987</v>
      </c>
      <c r="N15" s="3">
        <v>5972</v>
      </c>
      <c r="O15" s="4">
        <v>106421</v>
      </c>
      <c r="P15" s="3">
        <v>5768</v>
      </c>
      <c r="Q15" s="4">
        <v>103142</v>
      </c>
      <c r="R15" s="3">
        <v>6292</v>
      </c>
      <c r="S15" s="4">
        <v>111565</v>
      </c>
    </row>
    <row r="16" spans="1:19" ht="15.75">
      <c r="A16" s="11" t="s">
        <v>69</v>
      </c>
      <c r="B16" s="2">
        <f>SUM(B4:B15)</f>
        <v>82765</v>
      </c>
      <c r="C16" s="2">
        <f>SUM(C4:C15)</f>
        <v>1430681</v>
      </c>
      <c r="D16" s="2">
        <f aca="true" t="shared" si="0" ref="D16:S16">SUM(D4:D15)</f>
        <v>112448</v>
      </c>
      <c r="E16" s="2">
        <f t="shared" si="0"/>
        <v>1913835</v>
      </c>
      <c r="F16" s="2">
        <f t="shared" si="0"/>
        <v>111411</v>
      </c>
      <c r="G16" s="2">
        <f>SUM(G4:G15)</f>
        <v>1916050</v>
      </c>
      <c r="H16" s="2">
        <f t="shared" si="0"/>
        <v>85432</v>
      </c>
      <c r="I16" s="2">
        <f t="shared" si="0"/>
        <v>1349121</v>
      </c>
      <c r="J16" s="2">
        <f t="shared" si="0"/>
        <v>81644</v>
      </c>
      <c r="K16" s="2">
        <f t="shared" si="0"/>
        <v>1437485</v>
      </c>
      <c r="L16" s="2">
        <f t="shared" si="0"/>
        <v>55509</v>
      </c>
      <c r="M16" s="2">
        <f t="shared" si="0"/>
        <v>1017364</v>
      </c>
      <c r="N16" s="2">
        <f t="shared" si="0"/>
        <v>56055</v>
      </c>
      <c r="O16" s="2">
        <f t="shared" si="0"/>
        <v>1026141</v>
      </c>
      <c r="P16" s="2">
        <f t="shared" si="0"/>
        <v>54960</v>
      </c>
      <c r="Q16" s="2">
        <f t="shared" si="0"/>
        <v>1008540</v>
      </c>
      <c r="R16" s="2">
        <f t="shared" si="0"/>
        <v>59768</v>
      </c>
      <c r="S16" s="2">
        <f t="shared" si="0"/>
        <v>1083545</v>
      </c>
    </row>
    <row r="17" spans="1:19" ht="15.75">
      <c r="A17" s="1" t="s">
        <v>70</v>
      </c>
      <c r="B17" s="5"/>
      <c r="C17" s="5"/>
      <c r="D17" s="29">
        <f>(D16-B16)/B16</f>
        <v>0.35864193801727784</v>
      </c>
      <c r="E17" s="5"/>
      <c r="F17" s="29">
        <f>(F16-D16)/D16</f>
        <v>-0.009222040409789413</v>
      </c>
      <c r="G17" s="29"/>
      <c r="H17" s="29">
        <f>(H16-F16)/F16</f>
        <v>-0.23318164274622794</v>
      </c>
      <c r="I17" s="5"/>
      <c r="J17" s="29">
        <f>(J16-H16)/H16</f>
        <v>-0.04433935761775447</v>
      </c>
      <c r="K17" s="5"/>
      <c r="L17" s="29">
        <f>(L16-J16)/J16</f>
        <v>-0.32010925481358093</v>
      </c>
      <c r="M17" s="5"/>
      <c r="N17" s="29">
        <f>(N16-L16)/L16</f>
        <v>0.00983624277144247</v>
      </c>
      <c r="O17" s="5"/>
      <c r="P17" s="29">
        <f>(P16-N16)/N16</f>
        <v>-0.019534385871019536</v>
      </c>
      <c r="Q17" s="5"/>
      <c r="R17" s="73">
        <f>(R16-P16)/P16</f>
        <v>0.08748180494905386</v>
      </c>
      <c r="S17" s="5"/>
    </row>
    <row r="18" spans="1:19" ht="15.75">
      <c r="A18" s="1" t="s">
        <v>71</v>
      </c>
      <c r="B18" s="5"/>
      <c r="C18" s="5"/>
      <c r="D18" s="29">
        <f>(D16-B16)/B16</f>
        <v>0.35864193801727784</v>
      </c>
      <c r="E18" s="5"/>
      <c r="F18" s="29">
        <f>(F16-B16)/B16</f>
        <v>0.3461124871624479</v>
      </c>
      <c r="G18" s="29"/>
      <c r="H18" s="29">
        <f>(H16-B16)/B16</f>
        <v>0.03222376608469764</v>
      </c>
      <c r="I18" s="5"/>
      <c r="J18" s="29">
        <f>(J16-B16)/B16</f>
        <v>-0.01354437262127711</v>
      </c>
      <c r="K18" s="5"/>
      <c r="L18" s="29">
        <f>(L16-B16)/B16</f>
        <v>-0.32931794840814355</v>
      </c>
      <c r="M18" s="5"/>
      <c r="N18" s="29">
        <f>(N16-B16)/B16</f>
        <v>-0.3227209569262369</v>
      </c>
      <c r="O18" s="5"/>
      <c r="P18" s="29">
        <f>(P16-B16)/B16</f>
        <v>-0.3359511870959947</v>
      </c>
      <c r="Q18" s="5"/>
      <c r="R18" s="73">
        <f>(R16-B16)/B16</f>
        <v>-0.27785899836887573</v>
      </c>
      <c r="S18" s="5"/>
    </row>
    <row r="19" spans="1:19" ht="15.75">
      <c r="A19" s="1" t="s">
        <v>72</v>
      </c>
      <c r="B19" s="18">
        <f>B16/B39</f>
        <v>1.2130737293505216</v>
      </c>
      <c r="C19" s="5"/>
      <c r="D19" s="18">
        <f>D16/C39</f>
        <v>1.485313233629992</v>
      </c>
      <c r="E19" s="5"/>
      <c r="F19" s="18">
        <f>F16/D39</f>
        <v>1.2869233428657139</v>
      </c>
      <c r="G19" s="5"/>
      <c r="H19" s="18">
        <f>H16/E39</f>
        <v>0.9868364436878195</v>
      </c>
      <c r="I19" s="5"/>
      <c r="J19" s="18">
        <f>J16/F39</f>
        <v>0.9382301552899384</v>
      </c>
      <c r="K19" s="5"/>
      <c r="L19" s="18">
        <f>L16/G39</f>
        <v>0.637893999436446</v>
      </c>
      <c r="M19" s="5"/>
      <c r="N19" s="18">
        <f>N16/H39</f>
        <v>0.5892019480085384</v>
      </c>
      <c r="O19" s="5"/>
      <c r="P19" s="18">
        <f>P16/I39</f>
        <v>0.5776922498001832</v>
      </c>
      <c r="Q19" s="5"/>
      <c r="R19" s="76">
        <f>R16/J39</f>
        <v>0.6282298105177829</v>
      </c>
      <c r="S19" s="5"/>
    </row>
    <row r="20" spans="1:19" ht="15.75">
      <c r="A20" s="6" t="s">
        <v>73</v>
      </c>
      <c r="B20" s="7">
        <f>B16/C45</f>
        <v>32.41872307089698</v>
      </c>
      <c r="C20" s="2"/>
      <c r="D20" s="7">
        <f>D16/C46</f>
        <v>40.017081850533806</v>
      </c>
      <c r="E20" s="2"/>
      <c r="F20" s="7">
        <f>F16/C47</f>
        <v>38.41758620689655</v>
      </c>
      <c r="G20" s="2"/>
      <c r="H20" s="7">
        <f>H16/C48</f>
        <v>26.647535870243292</v>
      </c>
      <c r="I20" s="2"/>
      <c r="J20" s="7">
        <f>J16/C49</f>
        <v>23.06327683615819</v>
      </c>
      <c r="K20" s="2"/>
      <c r="L20" s="7">
        <f>L16/C50</f>
        <v>15.178835110746514</v>
      </c>
      <c r="M20" s="2"/>
      <c r="N20" s="7">
        <f>N16/C51</f>
        <v>14.555959491041287</v>
      </c>
      <c r="O20" s="2"/>
      <c r="P20" s="7">
        <f>P16/C52</f>
        <v>13.644488579940417</v>
      </c>
      <c r="Q20" s="2"/>
      <c r="R20" s="75">
        <f>R16/C53</f>
        <v>13.746090156393745</v>
      </c>
      <c r="S20" s="2"/>
    </row>
    <row r="21" spans="1:19" ht="15.75">
      <c r="A21" s="6" t="s">
        <v>74</v>
      </c>
      <c r="B21" s="7"/>
      <c r="C21" s="2"/>
      <c r="D21" s="7">
        <f>B16*(100-1)/100</f>
        <v>81937.35</v>
      </c>
      <c r="E21" s="2"/>
      <c r="F21" s="7">
        <f>B16*(100-2)/100</f>
        <v>81109.7</v>
      </c>
      <c r="G21" s="2"/>
      <c r="H21" s="7">
        <f>B16*(100-3)/100</f>
        <v>80282.05</v>
      </c>
      <c r="I21" s="2"/>
      <c r="J21" s="7">
        <f>B16*(100-4)/100</f>
        <v>79454.4</v>
      </c>
      <c r="K21" s="2"/>
      <c r="L21" s="7">
        <f>B16*(100-5)/100</f>
        <v>78626.75</v>
      </c>
      <c r="M21" s="2"/>
      <c r="N21" s="7">
        <f>B16*(100-6)/100</f>
        <v>77799.1</v>
      </c>
      <c r="O21" s="2"/>
      <c r="P21" s="7">
        <f>B16*(100-7)/100</f>
        <v>76971.45</v>
      </c>
      <c r="Q21" s="2"/>
      <c r="R21" s="75">
        <f>B16*(100-8)/100</f>
        <v>76143.8</v>
      </c>
      <c r="S21" s="2"/>
    </row>
    <row r="22" spans="1:19" ht="15.75">
      <c r="A22" s="6" t="s">
        <v>75</v>
      </c>
      <c r="B22" s="7"/>
      <c r="C22" s="2"/>
      <c r="D22" s="29">
        <f>D21/D16</f>
        <v>0.7286688069151964</v>
      </c>
      <c r="E22" s="2"/>
      <c r="F22" s="29">
        <f>F21/F16</f>
        <v>0.7280223676297672</v>
      </c>
      <c r="G22" s="2"/>
      <c r="H22" s="29">
        <f>H21/H16</f>
        <v>0.9397187236632644</v>
      </c>
      <c r="I22" s="2"/>
      <c r="J22" s="29">
        <f>J21/J16</f>
        <v>0.9731811278232325</v>
      </c>
      <c r="K22" s="2"/>
      <c r="L22" s="29">
        <f>L21/L16</f>
        <v>1.4164685006035058</v>
      </c>
      <c r="M22" s="2"/>
      <c r="N22" s="29">
        <f>N21/N16</f>
        <v>1.387906520381768</v>
      </c>
      <c r="O22" s="2"/>
      <c r="P22" s="29">
        <f>P21/P16</f>
        <v>1.4004994541484717</v>
      </c>
      <c r="Q22" s="2"/>
      <c r="R22" s="73">
        <f>R21/R16</f>
        <v>1.2739894257796816</v>
      </c>
      <c r="S22" s="2"/>
    </row>
    <row r="24" spans="1:10" ht="15.75">
      <c r="A24" s="83" t="s">
        <v>76</v>
      </c>
      <c r="B24" s="84"/>
      <c r="C24" s="84"/>
      <c r="D24" s="84"/>
      <c r="E24" s="84"/>
      <c r="F24" s="84"/>
      <c r="G24" s="82"/>
      <c r="H24" s="82"/>
      <c r="I24" s="82"/>
      <c r="J24" s="81"/>
    </row>
    <row r="25" spans="1:10" ht="32.25">
      <c r="A25" s="33" t="s">
        <v>77</v>
      </c>
      <c r="B25" s="44" t="s">
        <v>35</v>
      </c>
      <c r="C25" s="44" t="s">
        <v>78</v>
      </c>
      <c r="D25" s="45" t="s">
        <v>79</v>
      </c>
      <c r="E25" s="45" t="s">
        <v>25</v>
      </c>
      <c r="F25" s="45" t="s">
        <v>26</v>
      </c>
      <c r="G25" s="45" t="s">
        <v>28</v>
      </c>
      <c r="H25" s="45" t="s">
        <v>36</v>
      </c>
      <c r="I25" s="45" t="s">
        <v>37</v>
      </c>
      <c r="J25" s="60" t="s">
        <v>80</v>
      </c>
    </row>
    <row r="26" spans="1:10" ht="15.75">
      <c r="A26" s="30" t="s">
        <v>81</v>
      </c>
      <c r="B26" s="21">
        <v>18738</v>
      </c>
      <c r="C26" s="21">
        <v>18738</v>
      </c>
      <c r="D26" s="21">
        <v>18738</v>
      </c>
      <c r="E26" s="21">
        <v>18738</v>
      </c>
      <c r="F26" s="21">
        <v>18738</v>
      </c>
      <c r="G26" s="21">
        <v>18738</v>
      </c>
      <c r="H26" s="21">
        <v>18738</v>
      </c>
      <c r="I26" s="21">
        <v>18738</v>
      </c>
      <c r="J26" s="21">
        <v>18738</v>
      </c>
    </row>
    <row r="27" spans="1:10" ht="15.75">
      <c r="A27" s="20" t="s">
        <v>82</v>
      </c>
      <c r="B27" s="21">
        <v>9349</v>
      </c>
      <c r="C27" s="21">
        <v>9349</v>
      </c>
      <c r="D27" s="21">
        <v>9349</v>
      </c>
      <c r="E27" s="21">
        <v>9349</v>
      </c>
      <c r="F27" s="21">
        <v>9349</v>
      </c>
      <c r="G27" s="21">
        <v>9349</v>
      </c>
      <c r="H27" s="21">
        <v>9349</v>
      </c>
      <c r="I27" s="21">
        <v>9349</v>
      </c>
      <c r="J27" s="21">
        <v>9349</v>
      </c>
    </row>
    <row r="28" spans="1:10" ht="15.75">
      <c r="A28" s="20" t="s">
        <v>83</v>
      </c>
      <c r="B28" s="21">
        <v>4410</v>
      </c>
      <c r="C28" s="21">
        <v>4410</v>
      </c>
      <c r="D28" s="21">
        <v>4410</v>
      </c>
      <c r="E28" s="21">
        <v>4410</v>
      </c>
      <c r="F28" s="21">
        <v>4410</v>
      </c>
      <c r="G28" s="21">
        <v>4410</v>
      </c>
      <c r="H28" s="21">
        <v>4410</v>
      </c>
      <c r="I28" s="21">
        <v>4410</v>
      </c>
      <c r="J28" s="21">
        <v>4410</v>
      </c>
    </row>
    <row r="29" spans="1:10" ht="15.75">
      <c r="A29" s="20" t="s">
        <v>84</v>
      </c>
      <c r="B29" s="21">
        <v>12289</v>
      </c>
      <c r="C29" s="21">
        <v>12289</v>
      </c>
      <c r="D29" s="21">
        <v>12289</v>
      </c>
      <c r="E29" s="21">
        <v>12289</v>
      </c>
      <c r="F29" s="21">
        <v>12289</v>
      </c>
      <c r="G29" s="21">
        <v>12289</v>
      </c>
      <c r="H29" s="21">
        <v>12289</v>
      </c>
      <c r="I29" s="21">
        <v>12289</v>
      </c>
      <c r="J29" s="21">
        <v>12289</v>
      </c>
    </row>
    <row r="30" spans="1:10" ht="15.75">
      <c r="A30" s="20" t="s">
        <v>85</v>
      </c>
      <c r="B30" s="21">
        <v>5590</v>
      </c>
      <c r="C30" s="21">
        <v>5590</v>
      </c>
      <c r="D30" s="21">
        <v>5590</v>
      </c>
      <c r="E30" s="21">
        <v>5590</v>
      </c>
      <c r="F30" s="21">
        <v>5590</v>
      </c>
      <c r="G30" s="21">
        <v>5590</v>
      </c>
      <c r="H30" s="21">
        <v>5590</v>
      </c>
      <c r="I30" s="21">
        <v>5590</v>
      </c>
      <c r="J30" s="21">
        <v>5590</v>
      </c>
    </row>
    <row r="31" spans="1:10" ht="15.75">
      <c r="A31" s="20" t="s">
        <v>86</v>
      </c>
      <c r="B31" s="21">
        <v>3743</v>
      </c>
      <c r="C31" s="21">
        <v>3743</v>
      </c>
      <c r="D31" s="21">
        <v>3743</v>
      </c>
      <c r="E31" s="21">
        <v>3743</v>
      </c>
      <c r="F31" s="21">
        <v>3743</v>
      </c>
      <c r="G31" s="21">
        <v>3743</v>
      </c>
      <c r="H31" s="21">
        <v>3743</v>
      </c>
      <c r="I31" s="21">
        <v>3743</v>
      </c>
      <c r="J31" s="21">
        <v>3743</v>
      </c>
    </row>
    <row r="32" spans="1:10" ht="15.75">
      <c r="A32" s="20" t="s">
        <v>87</v>
      </c>
      <c r="B32" s="21">
        <v>5497</v>
      </c>
      <c r="C32" s="21">
        <v>5497</v>
      </c>
      <c r="D32" s="21">
        <v>5497</v>
      </c>
      <c r="E32" s="21">
        <v>5497</v>
      </c>
      <c r="F32" s="21">
        <v>5497</v>
      </c>
      <c r="G32" s="21">
        <v>5497</v>
      </c>
      <c r="H32" s="21">
        <v>5497</v>
      </c>
      <c r="I32" s="21">
        <v>5497</v>
      </c>
      <c r="J32" s="21">
        <v>5497</v>
      </c>
    </row>
    <row r="33" spans="1:10" ht="15.75">
      <c r="A33" s="12" t="s">
        <v>88</v>
      </c>
      <c r="B33" s="21">
        <v>8611.51</v>
      </c>
      <c r="C33" s="21">
        <v>8611.51</v>
      </c>
      <c r="D33" s="21">
        <v>8611.51</v>
      </c>
      <c r="E33" s="21">
        <v>8611.51</v>
      </c>
      <c r="F33" s="21">
        <v>8611.51</v>
      </c>
      <c r="G33" s="21">
        <v>8611.51</v>
      </c>
      <c r="H33" s="21">
        <v>8611.51</v>
      </c>
      <c r="I33" s="21">
        <v>8611.51</v>
      </c>
      <c r="J33" s="21">
        <v>8611.51</v>
      </c>
    </row>
    <row r="34" spans="1:10" ht="15.75">
      <c r="A34" s="12" t="s">
        <v>89</v>
      </c>
      <c r="B34" s="12"/>
      <c r="C34" s="21">
        <v>7479.08</v>
      </c>
      <c r="D34" s="21">
        <v>7479.08</v>
      </c>
      <c r="E34" s="21">
        <v>7479.08</v>
      </c>
      <c r="F34" s="21">
        <v>7479.08</v>
      </c>
      <c r="G34" s="21">
        <v>7479.08</v>
      </c>
      <c r="H34" s="21">
        <v>7479.08</v>
      </c>
      <c r="I34" s="21">
        <v>7479.08</v>
      </c>
      <c r="J34" s="21">
        <v>7479.08</v>
      </c>
    </row>
    <row r="35" spans="1:10" ht="15.75">
      <c r="A35" s="12" t="s">
        <v>90</v>
      </c>
      <c r="B35" s="12"/>
      <c r="C35" s="21"/>
      <c r="D35" s="21">
        <v>7780</v>
      </c>
      <c r="E35" s="21">
        <v>7780</v>
      </c>
      <c r="F35" s="21">
        <v>7780</v>
      </c>
      <c r="G35" s="21">
        <v>7780</v>
      </c>
      <c r="H35" s="21">
        <v>7780</v>
      </c>
      <c r="I35" s="21">
        <v>7780</v>
      </c>
      <c r="J35" s="21">
        <v>7780</v>
      </c>
    </row>
    <row r="36" spans="1:10" ht="15.75">
      <c r="A36" s="12" t="s">
        <v>91</v>
      </c>
      <c r="B36" s="12"/>
      <c r="C36" s="21"/>
      <c r="D36" s="21">
        <v>3085</v>
      </c>
      <c r="E36" s="21">
        <v>3085</v>
      </c>
      <c r="F36" s="21">
        <v>3085</v>
      </c>
      <c r="G36" s="21">
        <v>3085</v>
      </c>
      <c r="H36" s="21">
        <v>3085</v>
      </c>
      <c r="I36" s="21">
        <v>3085</v>
      </c>
      <c r="J36" s="21">
        <v>3085</v>
      </c>
    </row>
    <row r="37" spans="1:10" ht="15.75">
      <c r="A37" s="46" t="s">
        <v>92</v>
      </c>
      <c r="B37" s="12"/>
      <c r="C37" s="21"/>
      <c r="D37" s="21"/>
      <c r="E37" s="21"/>
      <c r="F37" s="21">
        <v>447.57</v>
      </c>
      <c r="G37" s="21">
        <v>447.57</v>
      </c>
      <c r="H37" s="21">
        <v>447.57</v>
      </c>
      <c r="I37" s="21">
        <v>447.57</v>
      </c>
      <c r="J37" s="21">
        <v>447.57</v>
      </c>
    </row>
    <row r="38" spans="1:10" ht="15.75">
      <c r="A38" s="46" t="s">
        <v>93</v>
      </c>
      <c r="B38" s="12"/>
      <c r="C38" s="21"/>
      <c r="D38" s="21"/>
      <c r="E38" s="21"/>
      <c r="F38" s="21"/>
      <c r="G38" s="21"/>
      <c r="H38" s="21">
        <v>8118</v>
      </c>
      <c r="I38" s="21">
        <v>8118</v>
      </c>
      <c r="J38" s="21">
        <v>8118</v>
      </c>
    </row>
    <row r="39" spans="1:10" ht="15.75">
      <c r="A39" s="22"/>
      <c r="B39" s="21">
        <f>SUM(B26:B34)</f>
        <v>68227.51</v>
      </c>
      <c r="C39" s="21">
        <f>SUM(C26:C34)</f>
        <v>75706.59</v>
      </c>
      <c r="D39" s="21">
        <f>SUM(D26:D36)</f>
        <v>86571.59</v>
      </c>
      <c r="E39" s="21">
        <f>SUM(E26:E36)</f>
        <v>86571.59</v>
      </c>
      <c r="F39" s="21">
        <f>SUM(F26:F37)</f>
        <v>87019.16</v>
      </c>
      <c r="G39" s="21">
        <f>SUM(G26:G37)</f>
        <v>87019.16</v>
      </c>
      <c r="H39" s="21">
        <f>SUM(H26:H38)</f>
        <v>95137.16</v>
      </c>
      <c r="I39" s="21">
        <f>SUM(I26:I38)</f>
        <v>95137.16</v>
      </c>
      <c r="J39" s="21">
        <f>SUM(J26:J38)</f>
        <v>95137.16</v>
      </c>
    </row>
    <row r="40" spans="1:7" ht="15.75">
      <c r="A40" s="26"/>
      <c r="B40" s="26"/>
      <c r="C40" s="26"/>
      <c r="D40" s="25"/>
      <c r="E40" s="25"/>
      <c r="F40" s="25"/>
      <c r="G40" s="19"/>
    </row>
    <row r="41" spans="1:5" ht="15.75">
      <c r="A41" s="23" t="s">
        <v>94</v>
      </c>
      <c r="B41" s="39" t="s">
        <v>95</v>
      </c>
      <c r="C41" s="39"/>
      <c r="D41" s="39"/>
      <c r="E41" s="40"/>
    </row>
    <row r="42" spans="1:5" ht="15.75">
      <c r="A42" s="23"/>
      <c r="B42" s="39" t="s">
        <v>96</v>
      </c>
      <c r="C42" s="39"/>
      <c r="D42" s="39"/>
      <c r="E42" s="40"/>
    </row>
    <row r="43" spans="1:5" ht="15.75">
      <c r="A43" s="23"/>
      <c r="B43" s="85" t="s">
        <v>45</v>
      </c>
      <c r="C43" s="85"/>
      <c r="D43" s="85"/>
      <c r="E43" s="40"/>
    </row>
    <row r="44" spans="1:5" ht="15.75">
      <c r="A44" s="23"/>
      <c r="B44" s="85" t="s">
        <v>97</v>
      </c>
      <c r="C44" s="85"/>
      <c r="D44" s="47"/>
      <c r="E44" s="40"/>
    </row>
    <row r="45" spans="2:5" ht="15.75">
      <c r="B45" s="8" t="s">
        <v>98</v>
      </c>
      <c r="C45" s="9">
        <v>2553</v>
      </c>
      <c r="D45" s="10" t="s">
        <v>99</v>
      </c>
      <c r="E45" s="19"/>
    </row>
    <row r="46" spans="1:5" ht="15.75">
      <c r="A46" s="19"/>
      <c r="B46" s="24" t="s">
        <v>100</v>
      </c>
      <c r="C46" s="25">
        <v>2810</v>
      </c>
      <c r="D46" s="26" t="s">
        <v>99</v>
      </c>
      <c r="E46" s="19"/>
    </row>
    <row r="47" spans="1:5" ht="15.75">
      <c r="A47" s="19"/>
      <c r="B47" s="24" t="s">
        <v>101</v>
      </c>
      <c r="C47" s="25">
        <v>2900</v>
      </c>
      <c r="D47" s="26" t="s">
        <v>99</v>
      </c>
      <c r="E47" s="19"/>
    </row>
    <row r="48" spans="1:4" ht="15.75">
      <c r="A48" s="19"/>
      <c r="B48" s="24" t="s">
        <v>102</v>
      </c>
      <c r="C48" s="25">
        <v>3206</v>
      </c>
      <c r="D48" s="26" t="s">
        <v>99</v>
      </c>
    </row>
    <row r="49" spans="2:4" ht="15.75">
      <c r="B49" s="24" t="s">
        <v>103</v>
      </c>
      <c r="C49" s="25">
        <v>3540</v>
      </c>
      <c r="D49" s="10" t="s">
        <v>99</v>
      </c>
    </row>
    <row r="50" spans="2:4" ht="15.75">
      <c r="B50" s="8" t="s">
        <v>27</v>
      </c>
      <c r="C50" s="25">
        <v>3657</v>
      </c>
      <c r="D50" s="10" t="s">
        <v>99</v>
      </c>
    </row>
    <row r="51" spans="2:4" ht="15.75">
      <c r="B51" s="8" t="s">
        <v>46</v>
      </c>
      <c r="C51" s="9">
        <v>3851</v>
      </c>
      <c r="D51" s="10" t="s">
        <v>99</v>
      </c>
    </row>
    <row r="52" spans="2:4" ht="15.75">
      <c r="B52" s="8" t="s">
        <v>104</v>
      </c>
      <c r="C52" s="9">
        <v>4028</v>
      </c>
      <c r="D52" s="10" t="s">
        <v>99</v>
      </c>
    </row>
    <row r="53" spans="2:4" ht="15.75">
      <c r="B53" s="8" t="s">
        <v>105</v>
      </c>
      <c r="C53" s="9">
        <v>4348</v>
      </c>
      <c r="D53" s="10" t="s">
        <v>99</v>
      </c>
    </row>
    <row r="54" spans="2:4" ht="15.75">
      <c r="B54" s="8"/>
      <c r="C54" s="9"/>
      <c r="D54" s="10"/>
    </row>
    <row r="55" spans="2:4" ht="15.75">
      <c r="B55" s="8"/>
      <c r="C55" s="9"/>
      <c r="D55" s="10"/>
    </row>
    <row r="56" spans="2:4" ht="15.75">
      <c r="B56" s="8"/>
      <c r="C56" s="9"/>
      <c r="D56" s="10"/>
    </row>
    <row r="57" spans="2:4" ht="15.75">
      <c r="B57" s="8"/>
      <c r="C57" s="9"/>
      <c r="D57" s="10"/>
    </row>
    <row r="58" spans="2:4" ht="15.75">
      <c r="B58" s="8"/>
      <c r="C58" s="9"/>
      <c r="D58" s="10"/>
    </row>
    <row r="59" spans="1:10" ht="15.75">
      <c r="A59" s="78" t="s">
        <v>135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51.75" customHeight="1">
      <c r="A60" s="61" t="s">
        <v>132</v>
      </c>
      <c r="B60" s="59" t="s">
        <v>107</v>
      </c>
      <c r="C60" s="59" t="s">
        <v>51</v>
      </c>
      <c r="D60" s="59" t="s">
        <v>24</v>
      </c>
      <c r="E60" s="59" t="s">
        <v>25</v>
      </c>
      <c r="F60" s="59" t="s">
        <v>26</v>
      </c>
      <c r="G60" s="59" t="s">
        <v>28</v>
      </c>
      <c r="H60" s="59" t="s">
        <v>36</v>
      </c>
      <c r="I60" s="59" t="s">
        <v>37</v>
      </c>
      <c r="J60" s="59" t="s">
        <v>106</v>
      </c>
    </row>
    <row r="61" spans="1:10" ht="15.75">
      <c r="A61" s="1" t="s">
        <v>8</v>
      </c>
      <c r="B61" s="2">
        <v>9190</v>
      </c>
      <c r="C61" s="2">
        <v>10624</v>
      </c>
      <c r="D61" s="2">
        <v>17305</v>
      </c>
      <c r="E61" s="3">
        <v>9239</v>
      </c>
      <c r="F61" s="3">
        <v>13563</v>
      </c>
      <c r="G61" s="3">
        <v>5801</v>
      </c>
      <c r="H61" s="3">
        <v>5518</v>
      </c>
      <c r="I61" s="3">
        <v>5319</v>
      </c>
      <c r="J61" s="3">
        <v>6338</v>
      </c>
    </row>
    <row r="62" spans="1:10" ht="15.75">
      <c r="A62" s="1" t="s">
        <v>9</v>
      </c>
      <c r="B62" s="2">
        <v>7252</v>
      </c>
      <c r="C62" s="2">
        <v>10903</v>
      </c>
      <c r="D62" s="2">
        <v>18040</v>
      </c>
      <c r="E62" s="3">
        <v>9946</v>
      </c>
      <c r="F62" s="3">
        <v>15196</v>
      </c>
      <c r="G62" s="3">
        <v>6650</v>
      </c>
      <c r="H62" s="3">
        <v>4808</v>
      </c>
      <c r="I62" s="3">
        <v>5851</v>
      </c>
      <c r="J62" s="3">
        <v>7204</v>
      </c>
    </row>
    <row r="63" spans="1:10" ht="15.75">
      <c r="A63" s="1" t="s">
        <v>10</v>
      </c>
      <c r="B63" s="2">
        <v>6312</v>
      </c>
      <c r="C63" s="2">
        <v>7186</v>
      </c>
      <c r="D63" s="2">
        <v>6265</v>
      </c>
      <c r="E63" s="3">
        <v>4468</v>
      </c>
      <c r="F63" s="3">
        <v>5035</v>
      </c>
      <c r="G63" s="3">
        <v>3214</v>
      </c>
      <c r="H63" s="3">
        <v>2864</v>
      </c>
      <c r="I63" s="3">
        <v>3457</v>
      </c>
      <c r="J63" s="3">
        <v>5556</v>
      </c>
    </row>
    <row r="64" spans="1:10" ht="15.75">
      <c r="A64" s="1" t="s">
        <v>11</v>
      </c>
      <c r="B64" s="2">
        <v>4297</v>
      </c>
      <c r="C64" s="2">
        <v>6389</v>
      </c>
      <c r="D64" s="2">
        <v>9760</v>
      </c>
      <c r="E64" s="3">
        <v>6230</v>
      </c>
      <c r="F64" s="3">
        <v>6464</v>
      </c>
      <c r="G64" s="3">
        <v>5138</v>
      </c>
      <c r="H64" s="3">
        <v>3669</v>
      </c>
      <c r="I64" s="3">
        <v>4570</v>
      </c>
      <c r="J64" s="3">
        <v>5713</v>
      </c>
    </row>
    <row r="65" spans="1:10" ht="15.75">
      <c r="A65" s="1" t="s">
        <v>12</v>
      </c>
      <c r="B65" s="2">
        <v>7535</v>
      </c>
      <c r="C65" s="2">
        <v>8834</v>
      </c>
      <c r="D65" s="2">
        <v>9998</v>
      </c>
      <c r="E65" s="3">
        <v>7631</v>
      </c>
      <c r="F65" s="3">
        <v>6188</v>
      </c>
      <c r="G65" s="3">
        <v>6422</v>
      </c>
      <c r="H65" s="3">
        <v>4598</v>
      </c>
      <c r="I65" s="3">
        <v>4380</v>
      </c>
      <c r="J65" s="3">
        <v>4094</v>
      </c>
    </row>
    <row r="66" spans="1:10" ht="15.75">
      <c r="A66" s="1" t="s">
        <v>13</v>
      </c>
      <c r="B66" s="2">
        <v>7575</v>
      </c>
      <c r="C66" s="2">
        <v>9226</v>
      </c>
      <c r="D66" s="2">
        <v>11034</v>
      </c>
      <c r="E66" s="3">
        <v>6747</v>
      </c>
      <c r="F66" s="3">
        <v>5848</v>
      </c>
      <c r="G66" s="3">
        <v>6268</v>
      </c>
      <c r="H66" s="3">
        <v>4398</v>
      </c>
      <c r="I66" s="3">
        <v>4963</v>
      </c>
      <c r="J66" s="3">
        <v>3792</v>
      </c>
    </row>
    <row r="67" spans="1:10" ht="15.75">
      <c r="A67" s="1" t="s">
        <v>14</v>
      </c>
      <c r="B67" s="2">
        <v>7133</v>
      </c>
      <c r="C67" s="2">
        <v>9586</v>
      </c>
      <c r="D67" s="2">
        <v>9660</v>
      </c>
      <c r="E67" s="3">
        <v>6869</v>
      </c>
      <c r="F67" s="3">
        <v>6569</v>
      </c>
      <c r="G67" s="3">
        <v>3379</v>
      </c>
      <c r="H67" s="3">
        <v>4230</v>
      </c>
      <c r="I67" s="3">
        <v>4522</v>
      </c>
      <c r="J67" s="3">
        <v>4361</v>
      </c>
    </row>
    <row r="68" spans="1:10" ht="15.75">
      <c r="A68" s="1" t="s">
        <v>15</v>
      </c>
      <c r="B68" s="2">
        <v>8625</v>
      </c>
      <c r="C68" s="2">
        <v>10844</v>
      </c>
      <c r="D68" s="2">
        <v>5106</v>
      </c>
      <c r="E68" s="3">
        <v>3838</v>
      </c>
      <c r="F68" s="3">
        <v>3267</v>
      </c>
      <c r="G68" s="3">
        <v>3429</v>
      </c>
      <c r="H68" s="3">
        <v>4123</v>
      </c>
      <c r="I68" s="3">
        <v>3480</v>
      </c>
      <c r="J68" s="3">
        <v>3187</v>
      </c>
    </row>
    <row r="69" spans="1:10" ht="15.75">
      <c r="A69" s="1" t="s">
        <v>16</v>
      </c>
      <c r="B69" s="2">
        <v>3598</v>
      </c>
      <c r="C69" s="2">
        <v>6782</v>
      </c>
      <c r="D69" s="2">
        <v>3220</v>
      </c>
      <c r="E69" s="3">
        <v>9239</v>
      </c>
      <c r="F69" s="3">
        <v>3238</v>
      </c>
      <c r="G69" s="3">
        <v>3542</v>
      </c>
      <c r="H69" s="3">
        <v>4606</v>
      </c>
      <c r="I69" s="3">
        <v>3129</v>
      </c>
      <c r="J69" s="3">
        <v>3715</v>
      </c>
    </row>
    <row r="70" spans="1:10" ht="15.75">
      <c r="A70" s="1" t="s">
        <v>17</v>
      </c>
      <c r="B70" s="2">
        <v>3640</v>
      </c>
      <c r="C70" s="2">
        <v>8503</v>
      </c>
      <c r="D70" s="2">
        <v>3895</v>
      </c>
      <c r="E70" s="3">
        <v>3963</v>
      </c>
      <c r="F70" s="3">
        <v>4147</v>
      </c>
      <c r="G70" s="3">
        <v>2703</v>
      </c>
      <c r="H70" s="3">
        <v>4207</v>
      </c>
      <c r="I70" s="3">
        <v>4100</v>
      </c>
      <c r="J70" s="3">
        <v>4369</v>
      </c>
    </row>
    <row r="71" spans="1:10" ht="15.75">
      <c r="A71" s="1" t="s">
        <v>18</v>
      </c>
      <c r="B71" s="2">
        <v>7037</v>
      </c>
      <c r="C71" s="2">
        <v>10264</v>
      </c>
      <c r="D71" s="2">
        <v>7990</v>
      </c>
      <c r="E71" s="3">
        <v>7598</v>
      </c>
      <c r="F71" s="3">
        <v>6311</v>
      </c>
      <c r="G71" s="3">
        <v>4200</v>
      </c>
      <c r="H71" s="3">
        <v>7062</v>
      </c>
      <c r="I71" s="3">
        <v>5421</v>
      </c>
      <c r="J71" s="3">
        <v>5147</v>
      </c>
    </row>
    <row r="72" spans="1:10" ht="15.75">
      <c r="A72" s="1" t="s">
        <v>19</v>
      </c>
      <c r="B72" s="2">
        <v>10571</v>
      </c>
      <c r="C72" s="2">
        <v>13307</v>
      </c>
      <c r="D72" s="2">
        <v>9138</v>
      </c>
      <c r="E72" s="3">
        <v>9664</v>
      </c>
      <c r="F72" s="3">
        <v>5818</v>
      </c>
      <c r="G72" s="3">
        <v>4763</v>
      </c>
      <c r="H72" s="3">
        <v>5972</v>
      </c>
      <c r="I72" s="3">
        <v>5768</v>
      </c>
      <c r="J72" s="3">
        <v>6292</v>
      </c>
    </row>
    <row r="73" spans="1:10" ht="15.75">
      <c r="A73" s="11" t="s">
        <v>44</v>
      </c>
      <c r="B73" s="2">
        <f>SUM(B61:B72)</f>
        <v>82765</v>
      </c>
      <c r="C73" s="2">
        <f aca="true" t="shared" si="1" ref="C73:H73">SUM(C61:C72)</f>
        <v>112448</v>
      </c>
      <c r="D73" s="2">
        <f t="shared" si="1"/>
        <v>111411</v>
      </c>
      <c r="E73" s="2">
        <f t="shared" si="1"/>
        <v>85432</v>
      </c>
      <c r="F73" s="2">
        <f t="shared" si="1"/>
        <v>81644</v>
      </c>
      <c r="G73" s="2">
        <f t="shared" si="1"/>
        <v>55509</v>
      </c>
      <c r="H73" s="2">
        <f t="shared" si="1"/>
        <v>56055</v>
      </c>
      <c r="I73" s="2">
        <f>SUM(I61:I72)</f>
        <v>54960</v>
      </c>
      <c r="J73" s="2">
        <f>SUM(J61:J72)</f>
        <v>59768</v>
      </c>
    </row>
  </sheetData>
  <sheetProtection/>
  <mergeCells count="14">
    <mergeCell ref="A59:J59"/>
    <mergeCell ref="D2:E2"/>
    <mergeCell ref="F2:G2"/>
    <mergeCell ref="A1:S1"/>
    <mergeCell ref="R2:S2"/>
    <mergeCell ref="A24:J24"/>
    <mergeCell ref="B43:D43"/>
    <mergeCell ref="B44:C44"/>
    <mergeCell ref="H2:I2"/>
    <mergeCell ref="L2:M2"/>
    <mergeCell ref="N2:O2"/>
    <mergeCell ref="P2:Q2"/>
    <mergeCell ref="J2:K2"/>
    <mergeCell ref="B2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B1">
      <selection activeCell="J63" sqref="J63"/>
    </sheetView>
  </sheetViews>
  <sheetFormatPr defaultColWidth="9.00390625" defaultRowHeight="16.5"/>
  <cols>
    <col min="1" max="1" width="17.625" style="0" customWidth="1"/>
    <col min="2" max="2" width="14.125" style="0" customWidth="1"/>
    <col min="3" max="3" width="13.00390625" style="0" customWidth="1"/>
    <col min="4" max="4" width="14.00390625" style="0" customWidth="1"/>
    <col min="5" max="5" width="13.875" style="0" customWidth="1"/>
    <col min="6" max="6" width="14.00390625" style="0" customWidth="1"/>
    <col min="7" max="7" width="11.875" style="0" customWidth="1"/>
    <col min="8" max="8" width="11.00390625" style="0" bestFit="1" customWidth="1"/>
    <col min="9" max="11" width="11.50390625" style="0" customWidth="1"/>
    <col min="12" max="12" width="10.50390625" style="0" customWidth="1"/>
    <col min="13" max="13" width="11.00390625" style="0" customWidth="1"/>
    <col min="14" max="14" width="10.25390625" style="0" customWidth="1"/>
    <col min="15" max="15" width="12.375" style="0" customWidth="1"/>
    <col min="16" max="16" width="10.125" style="0" customWidth="1"/>
    <col min="17" max="17" width="10.875" style="0" customWidth="1"/>
    <col min="18" max="18" width="11.00390625" style="0" bestFit="1" customWidth="1"/>
    <col min="19" max="19" width="11.125" style="0" bestFit="1" customWidth="1"/>
  </cols>
  <sheetData>
    <row r="1" spans="1:19" ht="16.5" customHeight="1">
      <c r="A1" s="87" t="s">
        <v>108</v>
      </c>
      <c r="B1" s="88"/>
      <c r="C1" s="88"/>
      <c r="D1" s="88"/>
      <c r="E1" s="88"/>
      <c r="F1" s="88"/>
      <c r="G1" s="88"/>
      <c r="H1" s="88"/>
      <c r="I1" s="88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5.75">
      <c r="A2" s="17" t="s">
        <v>109</v>
      </c>
      <c r="B2" s="86" t="s">
        <v>110</v>
      </c>
      <c r="C2" s="86"/>
      <c r="D2" s="86" t="s">
        <v>2</v>
      </c>
      <c r="E2" s="86"/>
      <c r="F2" s="86" t="s">
        <v>3</v>
      </c>
      <c r="G2" s="86"/>
      <c r="H2" s="86" t="s">
        <v>4</v>
      </c>
      <c r="I2" s="86"/>
      <c r="J2" s="86" t="s">
        <v>20</v>
      </c>
      <c r="K2" s="86"/>
      <c r="L2" s="86" t="s">
        <v>111</v>
      </c>
      <c r="M2" s="86"/>
      <c r="N2" s="86" t="s">
        <v>47</v>
      </c>
      <c r="O2" s="86"/>
      <c r="P2" s="86" t="s">
        <v>48</v>
      </c>
      <c r="Q2" s="86"/>
      <c r="R2" s="86" t="s">
        <v>112</v>
      </c>
      <c r="S2" s="86"/>
    </row>
    <row r="3" spans="1:19" ht="20.25" customHeight="1">
      <c r="A3" s="15" t="s">
        <v>1</v>
      </c>
      <c r="B3" s="16" t="s">
        <v>113</v>
      </c>
      <c r="C3" s="16" t="s">
        <v>114</v>
      </c>
      <c r="D3" s="16" t="s">
        <v>113</v>
      </c>
      <c r="E3" s="16" t="s">
        <v>114</v>
      </c>
      <c r="F3" s="16" t="s">
        <v>113</v>
      </c>
      <c r="G3" s="16" t="s">
        <v>114</v>
      </c>
      <c r="H3" s="16" t="s">
        <v>113</v>
      </c>
      <c r="I3" s="16" t="s">
        <v>114</v>
      </c>
      <c r="J3" s="16" t="s">
        <v>113</v>
      </c>
      <c r="K3" s="16" t="s">
        <v>114</v>
      </c>
      <c r="L3" s="35" t="s">
        <v>113</v>
      </c>
      <c r="M3" s="35" t="s">
        <v>114</v>
      </c>
      <c r="N3" s="35" t="s">
        <v>113</v>
      </c>
      <c r="O3" s="35" t="s">
        <v>114</v>
      </c>
      <c r="P3" s="35" t="s">
        <v>113</v>
      </c>
      <c r="Q3" s="35" t="s">
        <v>114</v>
      </c>
      <c r="R3" s="35" t="s">
        <v>113</v>
      </c>
      <c r="S3" s="35" t="s">
        <v>114</v>
      </c>
    </row>
    <row r="4" spans="1:19" ht="15.75">
      <c r="A4" s="1" t="s">
        <v>68</v>
      </c>
      <c r="B4" s="37">
        <v>448000</v>
      </c>
      <c r="C4" s="37">
        <v>907367</v>
      </c>
      <c r="D4" s="37">
        <v>448800</v>
      </c>
      <c r="E4" s="37">
        <v>917352</v>
      </c>
      <c r="F4" s="36">
        <v>531600</v>
      </c>
      <c r="G4" s="37">
        <v>1376927</v>
      </c>
      <c r="H4" s="36">
        <v>608518</v>
      </c>
      <c r="I4" s="37">
        <v>1530379</v>
      </c>
      <c r="J4" s="36">
        <v>614200</v>
      </c>
      <c r="K4" s="48">
        <v>1535194</v>
      </c>
      <c r="L4" s="36">
        <v>575200</v>
      </c>
      <c r="M4" s="36">
        <v>1508918</v>
      </c>
      <c r="N4" s="36">
        <v>555000</v>
      </c>
      <c r="O4" s="36">
        <v>1608368</v>
      </c>
      <c r="P4" s="36">
        <v>656800</v>
      </c>
      <c r="Q4" s="36">
        <v>1836801</v>
      </c>
      <c r="R4" s="36">
        <v>645600</v>
      </c>
      <c r="S4" s="36">
        <v>1849472</v>
      </c>
    </row>
    <row r="5" spans="1:19" ht="15.75">
      <c r="A5" s="1" t="s">
        <v>9</v>
      </c>
      <c r="B5" s="37">
        <v>426000</v>
      </c>
      <c r="C5" s="37">
        <v>855123</v>
      </c>
      <c r="D5" s="37">
        <v>476400</v>
      </c>
      <c r="E5" s="37">
        <v>929231</v>
      </c>
      <c r="F5" s="36">
        <v>317200</v>
      </c>
      <c r="G5" s="37">
        <v>896187</v>
      </c>
      <c r="H5" s="36">
        <v>548000</v>
      </c>
      <c r="I5" s="37">
        <v>1384588</v>
      </c>
      <c r="J5" s="36">
        <v>505600</v>
      </c>
      <c r="K5" s="49">
        <v>1317859</v>
      </c>
      <c r="L5" s="37">
        <v>490000</v>
      </c>
      <c r="M5" s="37">
        <v>1230928</v>
      </c>
      <c r="N5" s="36">
        <v>561000</v>
      </c>
      <c r="O5" s="37">
        <v>1421643</v>
      </c>
      <c r="P5" s="36">
        <v>515400</v>
      </c>
      <c r="Q5" s="37">
        <v>1424670</v>
      </c>
      <c r="R5" s="36">
        <v>530800</v>
      </c>
      <c r="S5" s="37">
        <v>1525018</v>
      </c>
    </row>
    <row r="6" spans="1:19" ht="15.75">
      <c r="A6" s="1" t="s">
        <v>10</v>
      </c>
      <c r="B6" s="37">
        <v>236000</v>
      </c>
      <c r="C6" s="37">
        <v>542764</v>
      </c>
      <c r="D6" s="37">
        <v>270000</v>
      </c>
      <c r="E6" s="37">
        <v>586125</v>
      </c>
      <c r="F6" s="36">
        <v>401800</v>
      </c>
      <c r="G6" s="37">
        <v>1038907</v>
      </c>
      <c r="H6" s="36">
        <v>317000</v>
      </c>
      <c r="I6" s="37">
        <v>855777</v>
      </c>
      <c r="J6" s="36">
        <v>290400</v>
      </c>
      <c r="K6" s="49">
        <v>797427</v>
      </c>
      <c r="L6" s="37">
        <v>341481</v>
      </c>
      <c r="M6" s="37">
        <v>983922</v>
      </c>
      <c r="N6" s="36">
        <v>326400</v>
      </c>
      <c r="O6" s="37">
        <v>870241</v>
      </c>
      <c r="P6" s="36">
        <v>446200</v>
      </c>
      <c r="Q6" s="37">
        <v>1296916</v>
      </c>
      <c r="R6" s="36">
        <v>373000</v>
      </c>
      <c r="S6" s="37">
        <v>1060530</v>
      </c>
    </row>
    <row r="7" spans="1:19" ht="15.75">
      <c r="A7" s="1" t="s">
        <v>11</v>
      </c>
      <c r="B7" s="37">
        <v>478000</v>
      </c>
      <c r="C7" s="37">
        <v>949097</v>
      </c>
      <c r="D7" s="37">
        <v>453200</v>
      </c>
      <c r="E7" s="37">
        <v>912912</v>
      </c>
      <c r="F7" s="36">
        <v>504800</v>
      </c>
      <c r="G7" s="37">
        <v>1323142</v>
      </c>
      <c r="H7" s="36">
        <v>601000</v>
      </c>
      <c r="I7" s="37">
        <v>1512572</v>
      </c>
      <c r="J7" s="36">
        <v>635400</v>
      </c>
      <c r="K7" s="49">
        <v>1611425</v>
      </c>
      <c r="L7" s="37">
        <v>622200</v>
      </c>
      <c r="M7" s="37">
        <v>1564245</v>
      </c>
      <c r="N7" s="36">
        <v>545600</v>
      </c>
      <c r="O7" s="37">
        <v>1408063</v>
      </c>
      <c r="P7" s="36">
        <v>626800</v>
      </c>
      <c r="Q7" s="37">
        <v>1737446</v>
      </c>
      <c r="R7" s="36">
        <v>608600</v>
      </c>
      <c r="S7" s="37">
        <v>1806141</v>
      </c>
    </row>
    <row r="8" spans="1:19" ht="15.75">
      <c r="A8" s="1" t="s">
        <v>12</v>
      </c>
      <c r="B8" s="37">
        <v>466000</v>
      </c>
      <c r="C8" s="37">
        <v>924203</v>
      </c>
      <c r="D8" s="37">
        <v>515000</v>
      </c>
      <c r="E8" s="37">
        <v>1002315</v>
      </c>
      <c r="F8" s="36">
        <v>540200</v>
      </c>
      <c r="G8" s="37">
        <v>1387193</v>
      </c>
      <c r="H8" s="36">
        <v>565200</v>
      </c>
      <c r="I8" s="37">
        <v>1437823</v>
      </c>
      <c r="J8" s="36">
        <v>530200</v>
      </c>
      <c r="K8" s="49">
        <v>1373444</v>
      </c>
      <c r="L8" s="37">
        <v>549600</v>
      </c>
      <c r="M8" s="37">
        <v>1422014</v>
      </c>
      <c r="N8" s="36">
        <v>612600</v>
      </c>
      <c r="O8" s="37">
        <v>1655093</v>
      </c>
      <c r="P8" s="36">
        <v>614200</v>
      </c>
      <c r="Q8" s="37">
        <v>1720416</v>
      </c>
      <c r="R8" s="36">
        <v>581400</v>
      </c>
      <c r="S8" s="37">
        <v>1540021</v>
      </c>
    </row>
    <row r="9" spans="1:19" ht="15.75">
      <c r="A9" s="1" t="s">
        <v>13</v>
      </c>
      <c r="B9" s="37">
        <v>558000</v>
      </c>
      <c r="C9" s="37">
        <v>1066389</v>
      </c>
      <c r="D9" s="37">
        <v>502800</v>
      </c>
      <c r="E9" s="37">
        <v>999824</v>
      </c>
      <c r="F9" s="36">
        <v>488800</v>
      </c>
      <c r="G9" s="37">
        <v>1272722</v>
      </c>
      <c r="H9" s="36">
        <v>571800</v>
      </c>
      <c r="I9" s="37">
        <v>1476923</v>
      </c>
      <c r="J9" s="36">
        <v>602800</v>
      </c>
      <c r="K9" s="49">
        <v>1591557</v>
      </c>
      <c r="L9" s="38">
        <v>652600</v>
      </c>
      <c r="M9" s="38">
        <v>1688525</v>
      </c>
      <c r="N9" s="38">
        <v>682600</v>
      </c>
      <c r="O9" s="38">
        <v>1816394</v>
      </c>
      <c r="P9" s="38">
        <v>673200</v>
      </c>
      <c r="Q9" s="38">
        <v>1891457</v>
      </c>
      <c r="R9" s="38">
        <v>686800</v>
      </c>
      <c r="S9" s="38">
        <v>1876865</v>
      </c>
    </row>
    <row r="10" spans="1:19" ht="15.75">
      <c r="A10" s="1" t="s">
        <v>14</v>
      </c>
      <c r="B10" s="37">
        <v>530000</v>
      </c>
      <c r="C10" s="37">
        <v>1150262</v>
      </c>
      <c r="D10" s="37">
        <v>599600</v>
      </c>
      <c r="E10" s="37">
        <v>1277831</v>
      </c>
      <c r="F10" s="36">
        <v>601000</v>
      </c>
      <c r="G10" s="37">
        <v>1763952</v>
      </c>
      <c r="H10" s="36">
        <v>645000</v>
      </c>
      <c r="I10" s="37">
        <v>1732857</v>
      </c>
      <c r="J10" s="3">
        <v>712580</v>
      </c>
      <c r="K10" s="34">
        <v>2067931</v>
      </c>
      <c r="L10" s="38">
        <v>588200</v>
      </c>
      <c r="M10" s="38">
        <v>1843760</v>
      </c>
      <c r="N10" s="38">
        <v>769200</v>
      </c>
      <c r="O10" s="38">
        <v>2434406</v>
      </c>
      <c r="P10" s="38">
        <v>652400</v>
      </c>
      <c r="Q10" s="38">
        <v>2241290</v>
      </c>
      <c r="R10" s="38">
        <v>771400</v>
      </c>
      <c r="S10" s="38">
        <v>2696921</v>
      </c>
    </row>
    <row r="11" spans="1:19" ht="15.75">
      <c r="A11" s="1" t="s">
        <v>15</v>
      </c>
      <c r="B11" s="37">
        <v>425349</v>
      </c>
      <c r="C11" s="37">
        <v>1030191</v>
      </c>
      <c r="D11" s="37">
        <v>371600</v>
      </c>
      <c r="E11" s="37">
        <v>1008307</v>
      </c>
      <c r="F11" s="36">
        <v>410000</v>
      </c>
      <c r="G11" s="37">
        <v>1214632</v>
      </c>
      <c r="H11" s="36">
        <v>483800</v>
      </c>
      <c r="I11" s="37">
        <v>1450681</v>
      </c>
      <c r="J11" s="36">
        <v>481400</v>
      </c>
      <c r="K11" s="37">
        <v>1403223</v>
      </c>
      <c r="L11" s="50">
        <v>519000</v>
      </c>
      <c r="M11" s="51">
        <v>1579849</v>
      </c>
      <c r="N11" s="50">
        <v>522400</v>
      </c>
      <c r="O11" s="51">
        <v>1639592</v>
      </c>
      <c r="P11" s="50">
        <v>527000</v>
      </c>
      <c r="Q11" s="51">
        <v>1805134</v>
      </c>
      <c r="R11" s="50">
        <v>557800</v>
      </c>
      <c r="S11" s="51">
        <v>1794248</v>
      </c>
    </row>
    <row r="12" spans="1:19" ht="15.75">
      <c r="A12" s="1" t="s">
        <v>16</v>
      </c>
      <c r="B12" s="37">
        <v>398000</v>
      </c>
      <c r="C12" s="37">
        <v>893907</v>
      </c>
      <c r="D12" s="37">
        <v>387400</v>
      </c>
      <c r="E12" s="37">
        <v>1048028</v>
      </c>
      <c r="F12" s="36">
        <v>443200</v>
      </c>
      <c r="G12" s="37">
        <v>1315597</v>
      </c>
      <c r="H12" s="36">
        <v>482200</v>
      </c>
      <c r="I12" s="37">
        <v>1410595</v>
      </c>
      <c r="J12" s="36">
        <v>535200</v>
      </c>
      <c r="K12" s="37">
        <v>1504995</v>
      </c>
      <c r="L12" s="36">
        <v>450200</v>
      </c>
      <c r="M12" s="37">
        <v>1420856</v>
      </c>
      <c r="N12" s="36">
        <v>565800</v>
      </c>
      <c r="O12" s="37">
        <v>1765107</v>
      </c>
      <c r="P12" s="36">
        <v>522000</v>
      </c>
      <c r="Q12" s="37">
        <v>1727770</v>
      </c>
      <c r="R12" s="36">
        <v>537600</v>
      </c>
      <c r="S12" s="37">
        <v>1679454</v>
      </c>
    </row>
    <row r="13" spans="1:19" ht="15.75">
      <c r="A13" s="1" t="s">
        <v>17</v>
      </c>
      <c r="B13" s="37">
        <v>382000</v>
      </c>
      <c r="C13" s="37">
        <v>908551</v>
      </c>
      <c r="D13" s="37">
        <v>586400</v>
      </c>
      <c r="E13" s="37">
        <v>1555546</v>
      </c>
      <c r="F13" s="36">
        <v>535000</v>
      </c>
      <c r="G13" s="37">
        <v>1421996</v>
      </c>
      <c r="H13" s="36">
        <v>587600</v>
      </c>
      <c r="I13" s="37">
        <v>1726862</v>
      </c>
      <c r="J13" s="36">
        <v>567000</v>
      </c>
      <c r="K13" s="37">
        <v>1621388</v>
      </c>
      <c r="L13" s="36">
        <v>478200</v>
      </c>
      <c r="M13" s="37">
        <v>1571551</v>
      </c>
      <c r="N13" s="36">
        <v>651600</v>
      </c>
      <c r="O13" s="37">
        <v>2123909</v>
      </c>
      <c r="P13" s="36">
        <v>647600</v>
      </c>
      <c r="Q13" s="37">
        <v>2420339</v>
      </c>
      <c r="R13" s="36">
        <v>623400</v>
      </c>
      <c r="S13" s="37">
        <v>2015101</v>
      </c>
    </row>
    <row r="14" spans="1:19" ht="15.75">
      <c r="A14" s="1" t="s">
        <v>18</v>
      </c>
      <c r="B14" s="37">
        <v>471200</v>
      </c>
      <c r="C14" s="37">
        <v>951884</v>
      </c>
      <c r="D14" s="37">
        <v>480600</v>
      </c>
      <c r="E14" s="37">
        <v>1266539</v>
      </c>
      <c r="F14" s="36">
        <v>544600</v>
      </c>
      <c r="G14" s="37">
        <v>1448725</v>
      </c>
      <c r="H14" s="36">
        <v>549400</v>
      </c>
      <c r="I14" s="37">
        <v>1520304</v>
      </c>
      <c r="J14" s="36">
        <v>586600</v>
      </c>
      <c r="K14" s="37">
        <v>1569810</v>
      </c>
      <c r="L14" s="36">
        <v>321600</v>
      </c>
      <c r="M14" s="37">
        <v>1767568</v>
      </c>
      <c r="N14" s="36">
        <v>658200</v>
      </c>
      <c r="O14" s="37">
        <v>1879170</v>
      </c>
      <c r="P14" s="38">
        <v>642200</v>
      </c>
      <c r="Q14" s="38">
        <v>1823100</v>
      </c>
      <c r="R14" s="38">
        <v>710000</v>
      </c>
      <c r="S14" s="38">
        <v>1922739</v>
      </c>
    </row>
    <row r="15" spans="1:19" ht="15.75">
      <c r="A15" s="1" t="s">
        <v>19</v>
      </c>
      <c r="B15" s="37">
        <v>443800</v>
      </c>
      <c r="C15" s="37">
        <v>920043</v>
      </c>
      <c r="D15" s="37">
        <v>471000</v>
      </c>
      <c r="E15" s="37">
        <v>1265821</v>
      </c>
      <c r="F15" s="36">
        <v>529200</v>
      </c>
      <c r="G15" s="37">
        <v>1380822</v>
      </c>
      <c r="H15" s="36">
        <v>548600</v>
      </c>
      <c r="I15" s="37">
        <v>1422230</v>
      </c>
      <c r="J15" s="36">
        <v>647400</v>
      </c>
      <c r="K15" s="37">
        <v>1663632</v>
      </c>
      <c r="L15" s="36">
        <v>595800</v>
      </c>
      <c r="M15" s="37">
        <v>1720461</v>
      </c>
      <c r="N15" s="36">
        <v>627200</v>
      </c>
      <c r="O15" s="37">
        <v>1741157</v>
      </c>
      <c r="P15" s="36">
        <v>607000</v>
      </c>
      <c r="Q15" s="37">
        <v>1691843</v>
      </c>
      <c r="R15" s="36">
        <v>632000</v>
      </c>
      <c r="S15" s="37">
        <v>1607083</v>
      </c>
    </row>
    <row r="16" spans="1:19" ht="15.75">
      <c r="A16" s="43" t="s">
        <v>5</v>
      </c>
      <c r="B16" s="36">
        <f>SUM(B4:B15)</f>
        <v>5262349</v>
      </c>
      <c r="C16" s="36">
        <f>SUM(C4:C15)</f>
        <v>11099781</v>
      </c>
      <c r="D16" s="36">
        <f aca="true" t="shared" si="0" ref="D16:S16">SUM(D4:D15)</f>
        <v>5562800</v>
      </c>
      <c r="E16" s="36">
        <f t="shared" si="0"/>
        <v>12769831</v>
      </c>
      <c r="F16" s="36">
        <f t="shared" si="0"/>
        <v>5847400</v>
      </c>
      <c r="G16" s="36">
        <f t="shared" si="0"/>
        <v>15840802</v>
      </c>
      <c r="H16" s="36">
        <f t="shared" si="0"/>
        <v>6508118</v>
      </c>
      <c r="I16" s="36">
        <f t="shared" si="0"/>
        <v>17461591</v>
      </c>
      <c r="J16" s="36">
        <f t="shared" si="0"/>
        <v>6708780</v>
      </c>
      <c r="K16" s="36">
        <f t="shared" si="0"/>
        <v>18057885</v>
      </c>
      <c r="L16" s="36">
        <f t="shared" si="0"/>
        <v>6184081</v>
      </c>
      <c r="M16" s="36">
        <f t="shared" si="0"/>
        <v>18302597</v>
      </c>
      <c r="N16" s="36">
        <f t="shared" si="0"/>
        <v>7077600</v>
      </c>
      <c r="O16" s="36">
        <f t="shared" si="0"/>
        <v>20363143</v>
      </c>
      <c r="P16" s="36">
        <f t="shared" si="0"/>
        <v>7130800</v>
      </c>
      <c r="Q16" s="36">
        <f t="shared" si="0"/>
        <v>21617182</v>
      </c>
      <c r="R16" s="36">
        <f t="shared" si="0"/>
        <v>7258400</v>
      </c>
      <c r="S16" s="36">
        <f t="shared" si="0"/>
        <v>21373593</v>
      </c>
    </row>
    <row r="17" spans="1:19" ht="15.75">
      <c r="A17" s="1" t="s">
        <v>115</v>
      </c>
      <c r="B17" s="29"/>
      <c r="C17" s="5"/>
      <c r="D17" s="29">
        <f>(D16-B16)/B16</f>
        <v>0.05709446484830254</v>
      </c>
      <c r="E17" s="5"/>
      <c r="F17" s="29">
        <f>(F16-D16)/D16</f>
        <v>0.051161285683468755</v>
      </c>
      <c r="G17" s="29"/>
      <c r="H17" s="29">
        <f>(H16-F16)/F16</f>
        <v>0.11299346718199542</v>
      </c>
      <c r="I17" s="5"/>
      <c r="J17" s="29">
        <f>(J16-H16)/H16</f>
        <v>0.03083256941561293</v>
      </c>
      <c r="K17" s="5"/>
      <c r="L17" s="29">
        <f>(L16-J16)/J16</f>
        <v>-0.07821079242425598</v>
      </c>
      <c r="M17" s="5"/>
      <c r="N17" s="29">
        <f>(N16-L16)/L16</f>
        <v>0.1444869496373026</v>
      </c>
      <c r="O17" s="5"/>
      <c r="P17" s="29">
        <f>(P16-N16)/N16</f>
        <v>0.007516672318299989</v>
      </c>
      <c r="Q17" s="5"/>
      <c r="R17" s="73">
        <f>(R16-P16)/P16</f>
        <v>0.017894205418746846</v>
      </c>
      <c r="S17" s="5"/>
    </row>
    <row r="18" spans="1:19" ht="15.75">
      <c r="A18" s="1" t="s">
        <v>116</v>
      </c>
      <c r="B18" s="29"/>
      <c r="C18" s="5"/>
      <c r="D18" s="29">
        <f>(D16-B16)/B16</f>
        <v>0.05709446484830254</v>
      </c>
      <c r="E18" s="5"/>
      <c r="F18" s="29">
        <f>(F16-B16)/B16</f>
        <v>0.11117677675882007</v>
      </c>
      <c r="G18" s="29"/>
      <c r="H18" s="29">
        <f>(H16-B16)/B16</f>
        <v>0.23673249341691324</v>
      </c>
      <c r="I18" s="5"/>
      <c r="J18" s="29">
        <f>(J16-B16)/B16</f>
        <v>0.27486413386873426</v>
      </c>
      <c r="K18" s="5"/>
      <c r="L18" s="29">
        <f>(L16-B16)/B16</f>
        <v>0.17515599972559784</v>
      </c>
      <c r="M18" s="5"/>
      <c r="N18" s="29">
        <f>(N16-B16)/B16</f>
        <v>0.3449507054739243</v>
      </c>
      <c r="O18" s="5"/>
      <c r="P18" s="29">
        <f>(P16-B16)/B16</f>
        <v>0.3550602592112382</v>
      </c>
      <c r="Q18" s="5"/>
      <c r="R18" s="73">
        <f>(R16-D16)/D16</f>
        <v>0.3048105270726972</v>
      </c>
      <c r="S18" s="5"/>
    </row>
    <row r="19" spans="1:19" ht="15.75">
      <c r="A19" s="6" t="s">
        <v>117</v>
      </c>
      <c r="B19" s="52">
        <f>B16/B39</f>
        <v>77.12943063582418</v>
      </c>
      <c r="C19" s="53"/>
      <c r="D19" s="52">
        <f>D16/C39</f>
        <v>73.47841185291796</v>
      </c>
      <c r="E19" s="53"/>
      <c r="F19" s="52">
        <f>F16/D39</f>
        <v>67.54409847387579</v>
      </c>
      <c r="G19" s="53"/>
      <c r="H19" s="52">
        <f>H16/E39</f>
        <v>75.17614034812114</v>
      </c>
      <c r="I19" s="53"/>
      <c r="J19" s="52">
        <f>J16/F39</f>
        <v>77.09543507429858</v>
      </c>
      <c r="K19" s="53"/>
      <c r="L19" s="52">
        <f>L16/G39</f>
        <v>65.00174064477014</v>
      </c>
      <c r="M19" s="53"/>
      <c r="N19" s="52">
        <f>N16/H39</f>
        <v>74.39364387164805</v>
      </c>
      <c r="O19" s="5"/>
      <c r="P19" s="52">
        <f>P16/I39</f>
        <v>74.95283651519553</v>
      </c>
      <c r="Q19" s="5"/>
      <c r="R19" s="74">
        <f>R16/J39</f>
        <v>76.29405796851619</v>
      </c>
      <c r="S19" s="5"/>
    </row>
    <row r="20" spans="1:19" ht="15.75">
      <c r="A20" s="1" t="s">
        <v>118</v>
      </c>
      <c r="B20" s="29"/>
      <c r="C20" s="53"/>
      <c r="D20" s="29">
        <f>(D19-B19)/B19</f>
        <v>-0.04733626000877592</v>
      </c>
      <c r="E20" s="53"/>
      <c r="F20" s="29">
        <f>(F19-D19)/D19</f>
        <v>-0.08076267885213559</v>
      </c>
      <c r="G20" s="53"/>
      <c r="H20" s="29">
        <f>(H19-F19)/F19</f>
        <v>0.11299346718199534</v>
      </c>
      <c r="I20" s="53"/>
      <c r="J20" s="29">
        <f>(J19-H19)/H19</f>
        <v>0.025530636679266673</v>
      </c>
      <c r="K20" s="53"/>
      <c r="L20" s="29">
        <f>(L19-J19)/J19</f>
        <v>-0.15686654362704458</v>
      </c>
      <c r="M20" s="53"/>
      <c r="N20" s="29">
        <f>(N19-L19)/L19</f>
        <v>0.1444869496373027</v>
      </c>
      <c r="O20" s="5"/>
      <c r="P20" s="29">
        <f>(P19-N19)/N19</f>
        <v>0.0075166723182998755</v>
      </c>
      <c r="Q20" s="5"/>
      <c r="R20" s="73">
        <f>(R19-P19)/P19</f>
        <v>0.017894205418746822</v>
      </c>
      <c r="S20" s="5"/>
    </row>
    <row r="21" spans="1:19" ht="15.75">
      <c r="A21" s="1" t="s">
        <v>119</v>
      </c>
      <c r="B21" s="29"/>
      <c r="C21" s="53"/>
      <c r="D21" s="29">
        <f>(D19-B19)/B19</f>
        <v>-0.04733626000877592</v>
      </c>
      <c r="E21" s="53"/>
      <c r="F21" s="29">
        <f>(F19-B19)/B19</f>
        <v>-0.12427593569576155</v>
      </c>
      <c r="G21" s="53"/>
      <c r="H21" s="29">
        <f>(H19-B19)/B19</f>
        <v>-0.02532483737531701</v>
      </c>
      <c r="I21" s="53"/>
      <c r="J21" s="29">
        <f>(J19-B19)/B19</f>
        <v>-0.00044075991804106974</v>
      </c>
      <c r="K21" s="53"/>
      <c r="L21" s="29">
        <f>(L19-B19)/B19</f>
        <v>-0.1572381630601732</v>
      </c>
      <c r="M21" s="53"/>
      <c r="N21" s="29">
        <f>(N19-B19)/B19</f>
        <v>-0.03547007597000774</v>
      </c>
      <c r="O21" s="5"/>
      <c r="P21" s="29">
        <f>(P19-B19)/B19</f>
        <v>-0.028220020589879616</v>
      </c>
      <c r="Q21" s="5"/>
      <c r="R21" s="73">
        <f>(R19-B19)/B19</f>
        <v>-0.010830790016489364</v>
      </c>
      <c r="S21" s="5"/>
    </row>
    <row r="22" spans="1:19" ht="15.75">
      <c r="A22" s="6" t="s">
        <v>73</v>
      </c>
      <c r="B22" s="7">
        <f>B16/C47</f>
        <v>2061.241284763024</v>
      </c>
      <c r="C22" s="2"/>
      <c r="D22" s="7">
        <f>D16/C48</f>
        <v>1979.644128113879</v>
      </c>
      <c r="E22" s="2"/>
      <c r="F22" s="7">
        <f>F16/C49</f>
        <v>2016.344827586207</v>
      </c>
      <c r="G22" s="2"/>
      <c r="H22" s="7">
        <f>H16/C50</f>
        <v>2029.9806612601371</v>
      </c>
      <c r="I22" s="2"/>
      <c r="J22" s="7">
        <f>J16/C51</f>
        <v>1895.135593220339</v>
      </c>
      <c r="K22" s="2"/>
      <c r="L22" s="7">
        <f>L16/C52</f>
        <v>1691.0257041290674</v>
      </c>
      <c r="M22" s="2"/>
      <c r="N22" s="7">
        <f>N16/C53</f>
        <v>1837.860296027006</v>
      </c>
      <c r="O22" s="2"/>
      <c r="P22" s="7">
        <f>P16/C54</f>
        <v>1770.307845084409</v>
      </c>
      <c r="Q22" s="2"/>
      <c r="R22" s="75">
        <f>R16/C55</f>
        <v>1669.3652253909843</v>
      </c>
      <c r="S22" s="2"/>
    </row>
    <row r="24" spans="1:10" ht="15.75">
      <c r="A24" s="83" t="s">
        <v>120</v>
      </c>
      <c r="B24" s="82"/>
      <c r="C24" s="82"/>
      <c r="D24" s="82"/>
      <c r="E24" s="82"/>
      <c r="F24" s="82"/>
      <c r="G24" s="82"/>
      <c r="H24" s="82"/>
      <c r="I24" s="82"/>
      <c r="J24" s="81"/>
    </row>
    <row r="25" spans="1:10" ht="32.25">
      <c r="A25" s="33" t="s">
        <v>121</v>
      </c>
      <c r="B25" s="44" t="s">
        <v>35</v>
      </c>
      <c r="C25" s="44" t="s">
        <v>78</v>
      </c>
      <c r="D25" s="44" t="s">
        <v>24</v>
      </c>
      <c r="E25" s="44" t="s">
        <v>25</v>
      </c>
      <c r="F25" s="44" t="s">
        <v>26</v>
      </c>
      <c r="G25" s="44" t="s">
        <v>28</v>
      </c>
      <c r="H25" s="44" t="s">
        <v>36</v>
      </c>
      <c r="I25" s="44" t="s">
        <v>37</v>
      </c>
      <c r="J25" s="44" t="s">
        <v>80</v>
      </c>
    </row>
    <row r="26" spans="1:16" ht="15.75">
      <c r="A26" s="30" t="s">
        <v>81</v>
      </c>
      <c r="B26" s="21">
        <v>18738</v>
      </c>
      <c r="C26" s="21">
        <v>18738</v>
      </c>
      <c r="D26" s="21">
        <v>18738</v>
      </c>
      <c r="E26" s="21">
        <v>18738</v>
      </c>
      <c r="F26" s="21">
        <v>18738</v>
      </c>
      <c r="G26" s="21">
        <v>18738</v>
      </c>
      <c r="H26" s="21">
        <v>18738</v>
      </c>
      <c r="I26" s="21">
        <v>18738</v>
      </c>
      <c r="J26" s="21">
        <v>18738</v>
      </c>
      <c r="K26" s="54"/>
      <c r="P26" s="55"/>
    </row>
    <row r="27" spans="1:10" ht="15.75">
      <c r="A27" s="20" t="s">
        <v>82</v>
      </c>
      <c r="B27" s="21">
        <v>9349</v>
      </c>
      <c r="C27" s="21">
        <v>9349</v>
      </c>
      <c r="D27" s="21">
        <v>9349</v>
      </c>
      <c r="E27" s="21">
        <v>9349</v>
      </c>
      <c r="F27" s="21">
        <v>9349</v>
      </c>
      <c r="G27" s="21">
        <v>9349</v>
      </c>
      <c r="H27" s="21">
        <v>9349</v>
      </c>
      <c r="I27" s="21">
        <v>9349</v>
      </c>
      <c r="J27" s="21">
        <v>9349</v>
      </c>
    </row>
    <row r="28" spans="1:10" ht="15.75">
      <c r="A28" s="20" t="s">
        <v>83</v>
      </c>
      <c r="B28" s="21">
        <v>4410</v>
      </c>
      <c r="C28" s="21">
        <v>4410</v>
      </c>
      <c r="D28" s="21">
        <v>4410</v>
      </c>
      <c r="E28" s="21">
        <v>4410</v>
      </c>
      <c r="F28" s="21">
        <v>4410</v>
      </c>
      <c r="G28" s="21">
        <v>4410</v>
      </c>
      <c r="H28" s="21">
        <v>4410</v>
      </c>
      <c r="I28" s="21">
        <v>4410</v>
      </c>
      <c r="J28" s="21">
        <v>4410</v>
      </c>
    </row>
    <row r="29" spans="1:10" ht="15.75">
      <c r="A29" s="20" t="s">
        <v>84</v>
      </c>
      <c r="B29" s="21">
        <v>12289</v>
      </c>
      <c r="C29" s="21">
        <v>12289</v>
      </c>
      <c r="D29" s="21">
        <v>12289</v>
      </c>
      <c r="E29" s="21">
        <v>12289</v>
      </c>
      <c r="F29" s="21">
        <v>12289</v>
      </c>
      <c r="G29" s="21">
        <v>12289</v>
      </c>
      <c r="H29" s="21">
        <v>12289</v>
      </c>
      <c r="I29" s="21">
        <v>12289</v>
      </c>
      <c r="J29" s="21">
        <v>12289</v>
      </c>
    </row>
    <row r="30" spans="1:10" ht="15.75">
      <c r="A30" s="20" t="s">
        <v>85</v>
      </c>
      <c r="B30" s="21">
        <v>5590</v>
      </c>
      <c r="C30" s="21">
        <v>5590</v>
      </c>
      <c r="D30" s="21">
        <v>5590</v>
      </c>
      <c r="E30" s="21">
        <v>5590</v>
      </c>
      <c r="F30" s="21">
        <v>5590</v>
      </c>
      <c r="G30" s="21">
        <v>5590</v>
      </c>
      <c r="H30" s="21">
        <v>5590</v>
      </c>
      <c r="I30" s="21">
        <v>5590</v>
      </c>
      <c r="J30" s="21">
        <v>5590</v>
      </c>
    </row>
    <row r="31" spans="1:10" ht="15.75">
      <c r="A31" s="20" t="s">
        <v>86</v>
      </c>
      <c r="B31" s="21">
        <v>3743</v>
      </c>
      <c r="C31" s="21">
        <v>3743</v>
      </c>
      <c r="D31" s="21">
        <v>3743</v>
      </c>
      <c r="E31" s="21">
        <v>3743</v>
      </c>
      <c r="F31" s="21">
        <v>3743</v>
      </c>
      <c r="G31" s="21">
        <v>3743</v>
      </c>
      <c r="H31" s="21">
        <v>3743</v>
      </c>
      <c r="I31" s="21">
        <v>3743</v>
      </c>
      <c r="J31" s="21">
        <v>3743</v>
      </c>
    </row>
    <row r="32" spans="1:10" ht="15.75">
      <c r="A32" s="20" t="s">
        <v>87</v>
      </c>
      <c r="B32" s="21">
        <v>5497</v>
      </c>
      <c r="C32" s="21">
        <v>5497</v>
      </c>
      <c r="D32" s="21">
        <v>5497</v>
      </c>
      <c r="E32" s="21">
        <v>5497</v>
      </c>
      <c r="F32" s="21">
        <v>5497</v>
      </c>
      <c r="G32" s="21">
        <v>5497</v>
      </c>
      <c r="H32" s="21">
        <v>5497</v>
      </c>
      <c r="I32" s="21">
        <v>5497</v>
      </c>
      <c r="J32" s="21">
        <v>5497</v>
      </c>
    </row>
    <row r="33" spans="1:10" ht="15.75">
      <c r="A33" s="12" t="s">
        <v>88</v>
      </c>
      <c r="B33" s="21">
        <v>8611.51</v>
      </c>
      <c r="C33" s="21">
        <v>8611.51</v>
      </c>
      <c r="D33" s="21">
        <v>8611.51</v>
      </c>
      <c r="E33" s="21">
        <v>8611.51</v>
      </c>
      <c r="F33" s="21">
        <v>8611.51</v>
      </c>
      <c r="G33" s="21">
        <v>8611.51</v>
      </c>
      <c r="H33" s="21">
        <v>8611.51</v>
      </c>
      <c r="I33" s="21">
        <v>8611.51</v>
      </c>
      <c r="J33" s="21">
        <v>8611.51</v>
      </c>
    </row>
    <row r="34" spans="1:10" ht="15.75">
      <c r="A34" s="12" t="s">
        <v>89</v>
      </c>
      <c r="B34" s="12"/>
      <c r="C34" s="21">
        <v>7479.08</v>
      </c>
      <c r="D34" s="21">
        <v>7479.08</v>
      </c>
      <c r="E34" s="21">
        <v>7479.08</v>
      </c>
      <c r="F34" s="21">
        <v>7479.08</v>
      </c>
      <c r="G34" s="21">
        <v>7479.08</v>
      </c>
      <c r="H34" s="21">
        <v>7479.08</v>
      </c>
      <c r="I34" s="21">
        <v>7479.08</v>
      </c>
      <c r="J34" s="21">
        <v>7479.08</v>
      </c>
    </row>
    <row r="35" spans="1:10" ht="15.75">
      <c r="A35" s="12" t="s">
        <v>90</v>
      </c>
      <c r="B35" s="12"/>
      <c r="C35" s="21"/>
      <c r="D35" s="21">
        <v>7780</v>
      </c>
      <c r="E35" s="21">
        <v>7780</v>
      </c>
      <c r="F35" s="21">
        <v>7780</v>
      </c>
      <c r="G35" s="21">
        <v>7780</v>
      </c>
      <c r="H35" s="21">
        <v>7780</v>
      </c>
      <c r="I35" s="21">
        <v>7780</v>
      </c>
      <c r="J35" s="21">
        <v>7780</v>
      </c>
    </row>
    <row r="36" spans="1:10" ht="15.75">
      <c r="A36" s="12" t="s">
        <v>91</v>
      </c>
      <c r="B36" s="12"/>
      <c r="C36" s="21"/>
      <c r="D36" s="21">
        <v>3085</v>
      </c>
      <c r="E36" s="21">
        <v>3085</v>
      </c>
      <c r="F36" s="21">
        <v>3085</v>
      </c>
      <c r="G36" s="21">
        <v>3085</v>
      </c>
      <c r="H36" s="21">
        <v>3085</v>
      </c>
      <c r="I36" s="21">
        <v>3085</v>
      </c>
      <c r="J36" s="21">
        <v>3085</v>
      </c>
    </row>
    <row r="37" spans="1:10" ht="15.75">
      <c r="A37" s="12" t="s">
        <v>92</v>
      </c>
      <c r="B37" s="12"/>
      <c r="C37" s="21"/>
      <c r="D37" s="21"/>
      <c r="E37" s="21"/>
      <c r="F37" s="21">
        <v>447.57</v>
      </c>
      <c r="G37" s="21">
        <v>447.57</v>
      </c>
      <c r="H37" s="21">
        <v>447.57</v>
      </c>
      <c r="I37" s="21">
        <v>447.57</v>
      </c>
      <c r="J37" s="21">
        <v>447.57</v>
      </c>
    </row>
    <row r="38" spans="1:10" ht="15.75">
      <c r="A38" s="12" t="s">
        <v>93</v>
      </c>
      <c r="B38" s="12"/>
      <c r="C38" s="21"/>
      <c r="D38" s="21"/>
      <c r="E38" s="21"/>
      <c r="F38" s="21"/>
      <c r="G38" s="21">
        <v>8118</v>
      </c>
      <c r="H38" s="21">
        <v>8118</v>
      </c>
      <c r="I38" s="21">
        <v>8118</v>
      </c>
      <c r="J38" s="21">
        <v>8118</v>
      </c>
    </row>
    <row r="39" spans="1:10" ht="15.75">
      <c r="A39" s="22"/>
      <c r="B39" s="21">
        <f>SUM(B26:B34)</f>
        <v>68227.51</v>
      </c>
      <c r="C39" s="21">
        <f>SUM(C26:C34)</f>
        <v>75706.59</v>
      </c>
      <c r="D39" s="21">
        <f>SUM(D26:D36)</f>
        <v>86571.59</v>
      </c>
      <c r="E39" s="21">
        <f>SUM(E26:E36)</f>
        <v>86571.59</v>
      </c>
      <c r="F39" s="21">
        <f>SUM(F26:F37)</f>
        <v>87019.16</v>
      </c>
      <c r="G39" s="21">
        <f>SUM(G26:G38)</f>
        <v>95137.16</v>
      </c>
      <c r="H39" s="21">
        <f>SUM(H26:H38)</f>
        <v>95137.16</v>
      </c>
      <c r="I39" s="21">
        <f>SUM(I26:I38)</f>
        <v>95137.16</v>
      </c>
      <c r="J39" s="21">
        <f>SUM(J26:J38)</f>
        <v>95137.16</v>
      </c>
    </row>
    <row r="40" spans="1:6" ht="15.75">
      <c r="A40" s="27"/>
      <c r="B40" s="27"/>
      <c r="C40" s="27"/>
      <c r="D40" s="28"/>
      <c r="E40" s="28"/>
      <c r="F40" s="28"/>
    </row>
    <row r="41" spans="1:4" ht="15.75">
      <c r="A41" s="13" t="s">
        <v>94</v>
      </c>
      <c r="B41" s="39" t="s">
        <v>122</v>
      </c>
      <c r="C41" s="39"/>
      <c r="D41" s="39"/>
    </row>
    <row r="42" spans="1:4" ht="15.75">
      <c r="A42" s="13"/>
      <c r="B42" s="39" t="s">
        <v>123</v>
      </c>
      <c r="C42" s="39"/>
      <c r="D42" s="39"/>
    </row>
    <row r="43" ht="15.75">
      <c r="B43" s="8" t="s">
        <v>124</v>
      </c>
    </row>
    <row r="44" ht="15.75">
      <c r="B44" s="56" t="s">
        <v>125</v>
      </c>
    </row>
    <row r="45" ht="15.75">
      <c r="B45" s="39" t="s">
        <v>126</v>
      </c>
    </row>
    <row r="46" ht="15.75">
      <c r="B46" t="s">
        <v>127</v>
      </c>
    </row>
    <row r="47" spans="2:4" ht="15.75">
      <c r="B47" s="8" t="s">
        <v>128</v>
      </c>
      <c r="C47" s="9">
        <v>2553</v>
      </c>
      <c r="D47" s="10" t="s">
        <v>99</v>
      </c>
    </row>
    <row r="48" spans="2:4" ht="15.75">
      <c r="B48" s="8" t="s">
        <v>129</v>
      </c>
      <c r="C48" s="9">
        <v>2810</v>
      </c>
      <c r="D48" s="10" t="s">
        <v>99</v>
      </c>
    </row>
    <row r="49" spans="2:4" ht="15.75">
      <c r="B49" s="8" t="s">
        <v>101</v>
      </c>
      <c r="C49" s="9">
        <v>2900</v>
      </c>
      <c r="D49" s="10" t="s">
        <v>99</v>
      </c>
    </row>
    <row r="50" spans="2:4" ht="15.75">
      <c r="B50" s="8" t="s">
        <v>102</v>
      </c>
      <c r="C50" s="9">
        <v>3206</v>
      </c>
      <c r="D50" s="10" t="s">
        <v>99</v>
      </c>
    </row>
    <row r="51" spans="2:4" ht="15.75">
      <c r="B51" s="8" t="s">
        <v>103</v>
      </c>
      <c r="C51" s="9">
        <v>3540</v>
      </c>
      <c r="D51" s="10" t="s">
        <v>99</v>
      </c>
    </row>
    <row r="52" spans="2:4" ht="15.75">
      <c r="B52" s="8" t="s">
        <v>27</v>
      </c>
      <c r="C52" s="9">
        <v>3657</v>
      </c>
      <c r="D52" s="10" t="s">
        <v>99</v>
      </c>
    </row>
    <row r="53" spans="2:4" ht="15.75">
      <c r="B53" s="8" t="s">
        <v>46</v>
      </c>
      <c r="C53" s="9">
        <v>3851</v>
      </c>
      <c r="D53" s="10" t="s">
        <v>99</v>
      </c>
    </row>
    <row r="54" spans="2:4" ht="15.75">
      <c r="B54" s="8" t="s">
        <v>49</v>
      </c>
      <c r="C54" s="9">
        <v>4028</v>
      </c>
      <c r="D54" s="10" t="s">
        <v>99</v>
      </c>
    </row>
    <row r="55" spans="2:4" ht="15.75">
      <c r="B55" s="8" t="s">
        <v>105</v>
      </c>
      <c r="C55" s="9">
        <v>4348</v>
      </c>
      <c r="D55" s="10" t="s">
        <v>99</v>
      </c>
    </row>
    <row r="57" spans="1:10" ht="15.75">
      <c r="A57" s="78" t="s">
        <v>134</v>
      </c>
      <c r="B57" s="80"/>
      <c r="C57" s="80"/>
      <c r="D57" s="80"/>
      <c r="E57" s="82"/>
      <c r="F57" s="82"/>
      <c r="G57" s="82"/>
      <c r="H57" s="82"/>
      <c r="I57" s="82"/>
      <c r="J57" s="81"/>
    </row>
    <row r="58" spans="1:10" ht="43.5" customHeight="1">
      <c r="A58" s="61" t="s">
        <v>132</v>
      </c>
      <c r="B58" s="57" t="s">
        <v>130</v>
      </c>
      <c r="C58" s="57" t="s">
        <v>51</v>
      </c>
      <c r="D58" s="57" t="s">
        <v>24</v>
      </c>
      <c r="E58" s="57" t="s">
        <v>25</v>
      </c>
      <c r="F58" s="57" t="s">
        <v>26</v>
      </c>
      <c r="G58" s="57" t="s">
        <v>28</v>
      </c>
      <c r="H58" s="57" t="s">
        <v>36</v>
      </c>
      <c r="I58" s="57" t="s">
        <v>37</v>
      </c>
      <c r="J58" s="77" t="s">
        <v>106</v>
      </c>
    </row>
    <row r="59" spans="1:10" ht="15.75">
      <c r="A59" s="1" t="s">
        <v>8</v>
      </c>
      <c r="B59" s="37">
        <v>448000</v>
      </c>
      <c r="C59" s="37">
        <v>448800</v>
      </c>
      <c r="D59" s="36">
        <v>531600</v>
      </c>
      <c r="E59" s="36">
        <v>608518</v>
      </c>
      <c r="F59" s="36">
        <v>614200</v>
      </c>
      <c r="G59" s="36">
        <v>575200</v>
      </c>
      <c r="H59" s="36">
        <v>555000</v>
      </c>
      <c r="I59" s="36">
        <v>656800</v>
      </c>
      <c r="J59" s="36">
        <v>645600</v>
      </c>
    </row>
    <row r="60" spans="1:10" ht="15.75">
      <c r="A60" s="1" t="s">
        <v>9</v>
      </c>
      <c r="B60" s="37">
        <v>426000</v>
      </c>
      <c r="C60" s="37">
        <v>476400</v>
      </c>
      <c r="D60" s="36">
        <v>317200</v>
      </c>
      <c r="E60" s="36">
        <v>548000</v>
      </c>
      <c r="F60" s="36">
        <v>505600</v>
      </c>
      <c r="G60" s="37">
        <v>490000</v>
      </c>
      <c r="H60" s="36">
        <v>561000</v>
      </c>
      <c r="I60" s="36">
        <v>515400</v>
      </c>
      <c r="J60" s="36">
        <v>530800</v>
      </c>
    </row>
    <row r="61" spans="1:10" ht="15.75">
      <c r="A61" s="1" t="s">
        <v>10</v>
      </c>
      <c r="B61" s="37">
        <v>236000</v>
      </c>
      <c r="C61" s="37">
        <v>270000</v>
      </c>
      <c r="D61" s="36">
        <v>401800</v>
      </c>
      <c r="E61" s="36">
        <v>317000</v>
      </c>
      <c r="F61" s="36">
        <v>290400</v>
      </c>
      <c r="G61" s="37">
        <v>341481</v>
      </c>
      <c r="H61" s="36">
        <v>326400</v>
      </c>
      <c r="I61" s="36">
        <v>446200</v>
      </c>
      <c r="J61" s="36">
        <v>373000</v>
      </c>
    </row>
    <row r="62" spans="1:10" ht="15.75">
      <c r="A62" s="1" t="s">
        <v>11</v>
      </c>
      <c r="B62" s="37">
        <v>478000</v>
      </c>
      <c r="C62" s="37">
        <v>453200</v>
      </c>
      <c r="D62" s="36">
        <v>504800</v>
      </c>
      <c r="E62" s="36">
        <v>601000</v>
      </c>
      <c r="F62" s="36">
        <v>635400</v>
      </c>
      <c r="G62" s="37">
        <v>622200</v>
      </c>
      <c r="H62" s="36">
        <v>545600</v>
      </c>
      <c r="I62" s="36">
        <v>626800</v>
      </c>
      <c r="J62" s="36">
        <v>608600</v>
      </c>
    </row>
    <row r="63" spans="1:10" ht="15.75">
      <c r="A63" s="1" t="s">
        <v>12</v>
      </c>
      <c r="B63" s="37">
        <v>466000</v>
      </c>
      <c r="C63" s="37">
        <v>515000</v>
      </c>
      <c r="D63" s="36">
        <v>540200</v>
      </c>
      <c r="E63" s="36">
        <v>565200</v>
      </c>
      <c r="F63" s="36">
        <v>530200</v>
      </c>
      <c r="G63" s="37">
        <v>549600</v>
      </c>
      <c r="H63" s="36">
        <v>612600</v>
      </c>
      <c r="I63" s="36">
        <v>614200</v>
      </c>
      <c r="J63" s="36">
        <v>581400</v>
      </c>
    </row>
    <row r="64" spans="1:10" ht="15.75">
      <c r="A64" s="1" t="s">
        <v>13</v>
      </c>
      <c r="B64" s="37">
        <v>558000</v>
      </c>
      <c r="C64" s="37">
        <v>502800</v>
      </c>
      <c r="D64" s="36">
        <v>488800</v>
      </c>
      <c r="E64" s="36">
        <v>571800</v>
      </c>
      <c r="F64" s="36">
        <v>602800</v>
      </c>
      <c r="G64" s="38">
        <v>652600</v>
      </c>
      <c r="H64" s="38">
        <v>682600</v>
      </c>
      <c r="I64" s="38">
        <v>673200</v>
      </c>
      <c r="J64" s="38">
        <v>686800</v>
      </c>
    </row>
    <row r="65" spans="1:10" ht="15.75">
      <c r="A65" s="1" t="s">
        <v>14</v>
      </c>
      <c r="B65" s="37">
        <v>530000</v>
      </c>
      <c r="C65" s="37">
        <v>599600</v>
      </c>
      <c r="D65" s="36">
        <v>601000</v>
      </c>
      <c r="E65" s="36">
        <v>645000</v>
      </c>
      <c r="F65" s="3">
        <v>712580</v>
      </c>
      <c r="G65" s="38">
        <v>588200</v>
      </c>
      <c r="H65" s="38">
        <v>769200</v>
      </c>
      <c r="I65" s="38">
        <v>652400</v>
      </c>
      <c r="J65" s="38">
        <v>771400</v>
      </c>
    </row>
    <row r="66" spans="1:10" ht="15.75">
      <c r="A66" s="1" t="s">
        <v>15</v>
      </c>
      <c r="B66" s="37">
        <v>425349</v>
      </c>
      <c r="C66" s="37">
        <v>371600</v>
      </c>
      <c r="D66" s="36">
        <v>410000</v>
      </c>
      <c r="E66" s="36">
        <v>483800</v>
      </c>
      <c r="F66" s="36">
        <v>481400</v>
      </c>
      <c r="G66" s="50">
        <v>519000</v>
      </c>
      <c r="H66" s="50">
        <v>522400</v>
      </c>
      <c r="I66" s="50">
        <v>527000</v>
      </c>
      <c r="J66" s="50">
        <v>557800</v>
      </c>
    </row>
    <row r="67" spans="1:10" ht="15.75">
      <c r="A67" s="1" t="s">
        <v>16</v>
      </c>
      <c r="B67" s="37">
        <v>398000</v>
      </c>
      <c r="C67" s="37">
        <v>387400</v>
      </c>
      <c r="D67" s="36">
        <v>443200</v>
      </c>
      <c r="E67" s="36">
        <v>482200</v>
      </c>
      <c r="F67" s="36">
        <v>535200</v>
      </c>
      <c r="G67" s="36">
        <v>450200</v>
      </c>
      <c r="H67" s="36">
        <v>565800</v>
      </c>
      <c r="I67" s="36">
        <v>522000</v>
      </c>
      <c r="J67" s="36">
        <v>537600</v>
      </c>
    </row>
    <row r="68" spans="1:10" ht="15.75">
      <c r="A68" s="1" t="s">
        <v>17</v>
      </c>
      <c r="B68" s="37">
        <v>382000</v>
      </c>
      <c r="C68" s="37">
        <v>586400</v>
      </c>
      <c r="D68" s="36">
        <v>535000</v>
      </c>
      <c r="E68" s="36">
        <v>587600</v>
      </c>
      <c r="F68" s="36">
        <v>567000</v>
      </c>
      <c r="G68" s="36">
        <v>478200</v>
      </c>
      <c r="H68" s="36">
        <v>651600</v>
      </c>
      <c r="I68" s="36">
        <v>647600</v>
      </c>
      <c r="J68" s="36">
        <v>623400</v>
      </c>
    </row>
    <row r="69" spans="1:10" ht="15.75">
      <c r="A69" s="1" t="s">
        <v>18</v>
      </c>
      <c r="B69" s="37">
        <v>471200</v>
      </c>
      <c r="C69" s="37">
        <v>480600</v>
      </c>
      <c r="D69" s="36">
        <v>544600</v>
      </c>
      <c r="E69" s="36">
        <v>549400</v>
      </c>
      <c r="F69" s="36">
        <v>586600</v>
      </c>
      <c r="G69" s="36">
        <v>321600</v>
      </c>
      <c r="H69" s="36">
        <v>658200</v>
      </c>
      <c r="I69" s="38">
        <v>642200</v>
      </c>
      <c r="J69" s="38">
        <v>710000</v>
      </c>
    </row>
    <row r="70" spans="1:10" ht="15.75">
      <c r="A70" s="1" t="s">
        <v>19</v>
      </c>
      <c r="B70" s="37">
        <v>443800</v>
      </c>
      <c r="C70" s="37">
        <v>471000</v>
      </c>
      <c r="D70" s="36">
        <v>529200</v>
      </c>
      <c r="E70" s="36">
        <v>548600</v>
      </c>
      <c r="F70" s="36">
        <v>647400</v>
      </c>
      <c r="G70" s="36">
        <v>595800</v>
      </c>
      <c r="H70" s="36">
        <v>627200</v>
      </c>
      <c r="I70" s="36">
        <v>607000</v>
      </c>
      <c r="J70" s="36">
        <v>632000</v>
      </c>
    </row>
    <row r="71" spans="1:10" ht="15.75">
      <c r="A71" s="11" t="s">
        <v>44</v>
      </c>
      <c r="B71" s="2">
        <f>SUM(B59:B70)</f>
        <v>5262349</v>
      </c>
      <c r="C71" s="2">
        <f aca="true" t="shared" si="1" ref="C71:H71">SUM(C59:C70)</f>
        <v>5562800</v>
      </c>
      <c r="D71" s="2">
        <f t="shared" si="1"/>
        <v>5847400</v>
      </c>
      <c r="E71" s="2">
        <f t="shared" si="1"/>
        <v>6508118</v>
      </c>
      <c r="F71" s="2">
        <f t="shared" si="1"/>
        <v>6708780</v>
      </c>
      <c r="G71" s="2">
        <f t="shared" si="1"/>
        <v>6184081</v>
      </c>
      <c r="H71" s="2">
        <f t="shared" si="1"/>
        <v>7077600</v>
      </c>
      <c r="I71" s="2">
        <f>SUM(I59:I70)</f>
        <v>7130800</v>
      </c>
      <c r="J71" s="36">
        <f>SUM(J59:J70)</f>
        <v>7258400</v>
      </c>
    </row>
  </sheetData>
  <sheetProtection/>
  <mergeCells count="12">
    <mergeCell ref="A57:J57"/>
    <mergeCell ref="J2:K2"/>
    <mergeCell ref="H2:I2"/>
    <mergeCell ref="L2:M2"/>
    <mergeCell ref="N2:O2"/>
    <mergeCell ref="P2:Q2"/>
    <mergeCell ref="B2:C2"/>
    <mergeCell ref="D2:E2"/>
    <mergeCell ref="F2:G2"/>
    <mergeCell ref="A1:S1"/>
    <mergeCell ref="R2:S2"/>
    <mergeCell ref="A24:J2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6">
      <selection activeCell="G30" sqref="G30"/>
    </sheetView>
  </sheetViews>
  <sheetFormatPr defaultColWidth="9.00390625" defaultRowHeight="16.5"/>
  <cols>
    <col min="1" max="1" width="12.625" style="0" customWidth="1"/>
    <col min="2" max="2" width="13.625" style="0" customWidth="1"/>
    <col min="3" max="3" width="14.25390625" style="0" customWidth="1"/>
    <col min="4" max="4" width="13.75390625" style="0" customWidth="1"/>
    <col min="5" max="5" width="13.625" style="0" customWidth="1"/>
    <col min="6" max="6" width="15.00390625" style="0" customWidth="1"/>
    <col min="7" max="7" width="15.375" style="0" customWidth="1"/>
    <col min="8" max="8" width="14.50390625" style="0" customWidth="1"/>
    <col min="9" max="9" width="14.75390625" style="0" customWidth="1"/>
    <col min="10" max="10" width="14.125" style="0" customWidth="1"/>
  </cols>
  <sheetData>
    <row r="1" spans="1:10" ht="15.75">
      <c r="A1" s="90" t="s">
        <v>131</v>
      </c>
      <c r="B1" s="84"/>
      <c r="C1" s="84"/>
      <c r="D1" s="84"/>
      <c r="E1" s="84"/>
      <c r="F1" s="84"/>
      <c r="G1" s="84"/>
      <c r="H1" s="91"/>
      <c r="I1" s="91"/>
      <c r="J1" s="81"/>
    </row>
    <row r="2" spans="1:10" ht="32.25">
      <c r="A2" s="61" t="s">
        <v>132</v>
      </c>
      <c r="B2" s="72" t="s">
        <v>50</v>
      </c>
      <c r="C2" s="72" t="s">
        <v>51</v>
      </c>
      <c r="D2" s="72" t="s">
        <v>24</v>
      </c>
      <c r="E2" s="72" t="s">
        <v>25</v>
      </c>
      <c r="F2" s="72" t="s">
        <v>26</v>
      </c>
      <c r="G2" s="72" t="s">
        <v>28</v>
      </c>
      <c r="H2" s="72" t="s">
        <v>36</v>
      </c>
      <c r="I2" s="72" t="s">
        <v>37</v>
      </c>
      <c r="J2" s="72" t="s">
        <v>106</v>
      </c>
    </row>
    <row r="3" spans="1:10" ht="15.75">
      <c r="A3" s="58" t="s">
        <v>31</v>
      </c>
      <c r="B3" s="62">
        <v>2223.26</v>
      </c>
      <c r="C3" s="63">
        <v>3021</v>
      </c>
      <c r="D3" s="63">
        <v>2966</v>
      </c>
      <c r="E3" s="64">
        <v>5460.71</v>
      </c>
      <c r="F3" s="64">
        <v>2363.46</v>
      </c>
      <c r="G3" s="64">
        <v>8481.71</v>
      </c>
      <c r="H3" s="65">
        <v>6437</v>
      </c>
      <c r="I3" s="66">
        <v>5693</v>
      </c>
      <c r="J3" s="67">
        <v>6725</v>
      </c>
    </row>
    <row r="4" spans="1:10" ht="15.75">
      <c r="A4" s="58" t="s">
        <v>9</v>
      </c>
      <c r="B4" s="62">
        <v>1696.8</v>
      </c>
      <c r="C4" s="63">
        <v>1435</v>
      </c>
      <c r="D4" s="63">
        <v>1312</v>
      </c>
      <c r="E4" s="64">
        <v>2427.91</v>
      </c>
      <c r="F4" s="64">
        <v>1655.29</v>
      </c>
      <c r="G4" s="64">
        <v>3862.91</v>
      </c>
      <c r="H4" s="65">
        <v>2144</v>
      </c>
      <c r="I4" s="66">
        <v>5929</v>
      </c>
      <c r="J4" s="67">
        <v>3277</v>
      </c>
    </row>
    <row r="5" spans="1:10" ht="15.75">
      <c r="A5" s="58" t="s">
        <v>10</v>
      </c>
      <c r="B5" s="62">
        <v>3146.34</v>
      </c>
      <c r="C5" s="63">
        <v>1209</v>
      </c>
      <c r="D5" s="63">
        <v>3698</v>
      </c>
      <c r="E5" s="64">
        <v>7158.61</v>
      </c>
      <c r="F5" s="64">
        <v>3609.54</v>
      </c>
      <c r="G5" s="64">
        <v>8367.61</v>
      </c>
      <c r="H5" s="65">
        <v>8523</v>
      </c>
      <c r="I5" s="66">
        <v>9836</v>
      </c>
      <c r="J5" s="67">
        <v>9822</v>
      </c>
    </row>
    <row r="6" spans="1:10" ht="15.75">
      <c r="A6" s="58" t="s">
        <v>11</v>
      </c>
      <c r="B6" s="62">
        <v>3196.64</v>
      </c>
      <c r="C6" s="63">
        <v>3467</v>
      </c>
      <c r="D6" s="63">
        <v>3689</v>
      </c>
      <c r="E6" s="64">
        <v>6777.94</v>
      </c>
      <c r="F6" s="64">
        <v>3210.52</v>
      </c>
      <c r="G6" s="64">
        <v>10244.94</v>
      </c>
      <c r="H6" s="65">
        <v>8212</v>
      </c>
      <c r="I6" s="66">
        <v>9677</v>
      </c>
      <c r="J6" s="67">
        <v>9617</v>
      </c>
    </row>
    <row r="7" spans="1:10" ht="15.75">
      <c r="A7" s="58" t="s">
        <v>12</v>
      </c>
      <c r="B7" s="62">
        <v>3036.58</v>
      </c>
      <c r="C7" s="63">
        <v>3770</v>
      </c>
      <c r="D7" s="63">
        <v>3774.6</v>
      </c>
      <c r="E7" s="64">
        <v>7297.2</v>
      </c>
      <c r="F7" s="64">
        <v>4081.21</v>
      </c>
      <c r="G7" s="64">
        <v>11067.2</v>
      </c>
      <c r="H7" s="65">
        <v>9683</v>
      </c>
      <c r="I7" s="66">
        <v>10713</v>
      </c>
      <c r="J7" s="67">
        <v>9711</v>
      </c>
    </row>
    <row r="8" spans="1:10" ht="15.75">
      <c r="A8" s="58" t="s">
        <v>13</v>
      </c>
      <c r="B8" s="62">
        <v>3164.87</v>
      </c>
      <c r="C8" s="63">
        <v>3447.81</v>
      </c>
      <c r="D8" s="63">
        <v>3020.74</v>
      </c>
      <c r="E8" s="64">
        <v>3813.87</v>
      </c>
      <c r="F8" s="64">
        <v>3493.42</v>
      </c>
      <c r="G8" s="64">
        <v>7261.68</v>
      </c>
      <c r="H8" s="65">
        <v>8690</v>
      </c>
      <c r="I8" s="66">
        <v>8921</v>
      </c>
      <c r="J8" s="67">
        <v>9421</v>
      </c>
    </row>
    <row r="9" spans="1:10" ht="15.75">
      <c r="A9" s="58" t="s">
        <v>14</v>
      </c>
      <c r="B9" s="62">
        <v>1356.91</v>
      </c>
      <c r="C9" s="63">
        <v>986.58</v>
      </c>
      <c r="D9" s="63">
        <v>1434.97</v>
      </c>
      <c r="E9" s="64">
        <v>1644.78</v>
      </c>
      <c r="F9" s="64">
        <v>1117.38</v>
      </c>
      <c r="G9" s="64">
        <v>2631.36</v>
      </c>
      <c r="H9" s="65">
        <v>2405</v>
      </c>
      <c r="I9" s="66">
        <v>2444</v>
      </c>
      <c r="J9" s="67">
        <v>2626</v>
      </c>
    </row>
    <row r="10" spans="1:10" ht="15.75">
      <c r="A10" s="58" t="s">
        <v>15</v>
      </c>
      <c r="B10" s="62">
        <v>1391.48</v>
      </c>
      <c r="C10" s="63">
        <v>1765</v>
      </c>
      <c r="D10" s="63">
        <v>822.21</v>
      </c>
      <c r="E10" s="64">
        <v>665.22</v>
      </c>
      <c r="F10" s="64">
        <v>2113.19</v>
      </c>
      <c r="G10" s="64">
        <v>2430.22</v>
      </c>
      <c r="H10" s="65">
        <v>2737</v>
      </c>
      <c r="I10" s="66">
        <v>2924</v>
      </c>
      <c r="J10" s="67">
        <v>4295</v>
      </c>
    </row>
    <row r="11" spans="1:10" ht="15.75">
      <c r="A11" s="58" t="s">
        <v>16</v>
      </c>
      <c r="B11" s="62">
        <v>2179.47</v>
      </c>
      <c r="C11" s="63">
        <v>2450</v>
      </c>
      <c r="D11" s="63">
        <v>2740.75</v>
      </c>
      <c r="E11" s="64">
        <v>3510.17</v>
      </c>
      <c r="F11" s="64">
        <v>1901.06</v>
      </c>
      <c r="G11" s="64">
        <v>5960.17</v>
      </c>
      <c r="H11" s="65">
        <v>9664</v>
      </c>
      <c r="I11" s="66">
        <v>8055</v>
      </c>
      <c r="J11" s="67">
        <v>8768</v>
      </c>
    </row>
    <row r="12" spans="1:10" ht="15.75">
      <c r="A12" s="58" t="s">
        <v>17</v>
      </c>
      <c r="B12" s="62">
        <v>3491.75</v>
      </c>
      <c r="C12" s="63">
        <v>4022</v>
      </c>
      <c r="D12" s="63">
        <v>3566.55</v>
      </c>
      <c r="E12" s="64">
        <v>3824.63</v>
      </c>
      <c r="F12" s="64">
        <v>1924.53</v>
      </c>
      <c r="G12" s="64">
        <v>7846.63</v>
      </c>
      <c r="H12" s="65">
        <v>10128</v>
      </c>
      <c r="I12" s="66">
        <v>10677</v>
      </c>
      <c r="J12" s="67">
        <v>10978</v>
      </c>
    </row>
    <row r="13" spans="1:10" ht="15.75">
      <c r="A13" s="58" t="s">
        <v>18</v>
      </c>
      <c r="B13" s="62">
        <v>3096.46</v>
      </c>
      <c r="C13" s="63">
        <v>3695</v>
      </c>
      <c r="D13" s="63">
        <v>3981.72</v>
      </c>
      <c r="E13" s="64">
        <v>3650.21</v>
      </c>
      <c r="F13" s="64">
        <v>2717.9</v>
      </c>
      <c r="G13" s="64">
        <v>7345.21</v>
      </c>
      <c r="H13" s="65">
        <v>10489</v>
      </c>
      <c r="I13" s="66">
        <v>10118</v>
      </c>
      <c r="J13" s="67">
        <v>9863</v>
      </c>
    </row>
    <row r="14" spans="1:10" ht="15.75">
      <c r="A14" s="58" t="s">
        <v>19</v>
      </c>
      <c r="B14" s="62">
        <v>3070.97</v>
      </c>
      <c r="C14" s="63">
        <v>3644</v>
      </c>
      <c r="D14" s="63">
        <v>3568</v>
      </c>
      <c r="E14" s="64">
        <v>36427.88</v>
      </c>
      <c r="F14" s="64">
        <v>2895.3</v>
      </c>
      <c r="G14" s="64">
        <v>8495</v>
      </c>
      <c r="H14" s="65">
        <v>10686</v>
      </c>
      <c r="I14" s="66">
        <v>11274</v>
      </c>
      <c r="J14" s="65">
        <v>10964</v>
      </c>
    </row>
    <row r="15" spans="1:10" ht="15.75">
      <c r="A15" s="58" t="s">
        <v>29</v>
      </c>
      <c r="B15" s="37">
        <f aca="true" t="shared" si="0" ref="B15:J15">SUM(B3:B14)</f>
        <v>31051.530000000002</v>
      </c>
      <c r="C15" s="63">
        <f t="shared" si="0"/>
        <v>32912.39</v>
      </c>
      <c r="D15" s="63">
        <f t="shared" si="0"/>
        <v>34574.54</v>
      </c>
      <c r="E15" s="63">
        <f t="shared" si="0"/>
        <v>82659.12999999999</v>
      </c>
      <c r="F15" s="63">
        <f t="shared" si="0"/>
        <v>31082.800000000003</v>
      </c>
      <c r="G15" s="63">
        <f t="shared" si="0"/>
        <v>83994.64</v>
      </c>
      <c r="H15" s="68">
        <f t="shared" si="0"/>
        <v>89798</v>
      </c>
      <c r="I15" s="63">
        <f t="shared" si="0"/>
        <v>96261</v>
      </c>
      <c r="J15" s="63">
        <f t="shared" si="0"/>
        <v>96067</v>
      </c>
    </row>
    <row r="16" spans="1:10" ht="15.75">
      <c r="A16" s="69" t="s">
        <v>32</v>
      </c>
      <c r="B16" s="69"/>
      <c r="C16" s="70">
        <f aca="true" t="shared" si="1" ref="C16:I16">(C15-B15)/B15</f>
        <v>0.05992812592487381</v>
      </c>
      <c r="D16" s="70">
        <f t="shared" si="1"/>
        <v>0.05050225766041304</v>
      </c>
      <c r="E16" s="70">
        <f t="shared" si="1"/>
        <v>1.3907514026216976</v>
      </c>
      <c r="F16" s="70">
        <f t="shared" si="1"/>
        <v>-0.623964104146753</v>
      </c>
      <c r="G16" s="70">
        <f t="shared" si="1"/>
        <v>1.7022867952694092</v>
      </c>
      <c r="H16" s="70">
        <f t="shared" si="1"/>
        <v>0.06909202777701054</v>
      </c>
      <c r="I16" s="71">
        <f t="shared" si="1"/>
        <v>0.07197264972493819</v>
      </c>
      <c r="J16" s="71">
        <f>(J15-I15)/I15</f>
        <v>-0.0020153540894027695</v>
      </c>
    </row>
    <row r="17" spans="1:10" ht="15.75">
      <c r="A17" s="69" t="s">
        <v>33</v>
      </c>
      <c r="B17" s="69"/>
      <c r="C17" s="70">
        <f>(C15-B15)/B15</f>
        <v>0.05992812592487381</v>
      </c>
      <c r="D17" s="70">
        <f>(D15-B15)/B15</f>
        <v>0.1134568892418505</v>
      </c>
      <c r="E17" s="70">
        <f>(E15-B15)/B15</f>
        <v>1.6619986197137464</v>
      </c>
      <c r="F17" s="70">
        <f>(F15-B15)/B15</f>
        <v>0.0010070357241656186</v>
      </c>
      <c r="G17" s="70">
        <f>(G15-B15)/B15</f>
        <v>1.7050080946091866</v>
      </c>
      <c r="H17" s="70">
        <f>(H15-B15)/B15</f>
        <v>1.891902589018963</v>
      </c>
      <c r="I17" s="71">
        <f>(I15-B15)/B15</f>
        <v>2.1000404810970665</v>
      </c>
      <c r="J17" s="71">
        <f>(J15-B15)/B15</f>
        <v>2.0937928018361736</v>
      </c>
    </row>
    <row r="18" spans="1:9" ht="15.75">
      <c r="A18" s="23" t="s">
        <v>30</v>
      </c>
      <c r="B18" s="42" t="s">
        <v>34</v>
      </c>
      <c r="C18" s="42"/>
      <c r="D18" s="42"/>
      <c r="E18" s="19"/>
      <c r="F18" s="19"/>
      <c r="G18" s="19"/>
      <c r="H18" s="19"/>
      <c r="I18" s="19"/>
    </row>
    <row r="19" spans="1:9" ht="15.75">
      <c r="A19" s="19"/>
      <c r="B19" s="41" t="s">
        <v>133</v>
      </c>
      <c r="C19" s="41"/>
      <c r="D19" s="41"/>
      <c r="E19" s="19"/>
      <c r="F19" s="19"/>
      <c r="G19" s="19"/>
      <c r="H19" s="19"/>
      <c r="I19" s="19"/>
    </row>
    <row r="20" spans="1:9" ht="15.75">
      <c r="A20" s="19"/>
      <c r="B20" s="19"/>
      <c r="C20" s="19"/>
      <c r="D20" s="19"/>
      <c r="E20" s="19"/>
      <c r="F20" s="19"/>
      <c r="G20" s="19"/>
      <c r="H20" s="19"/>
      <c r="I20" s="1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U3</cp:lastModifiedBy>
  <cp:lastPrinted>2011-09-20T07:01:43Z</cp:lastPrinted>
  <dcterms:created xsi:type="dcterms:W3CDTF">2010-12-23T01:50:23Z</dcterms:created>
  <dcterms:modified xsi:type="dcterms:W3CDTF">2016-11-17T07:14:33Z</dcterms:modified>
  <cp:category/>
  <cp:version/>
  <cp:contentType/>
  <cp:contentStatus/>
</cp:coreProperties>
</file>